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720" tabRatio="795" activeTab="0"/>
  </bookViews>
  <sheets>
    <sheet name="Plán výnosů a nákladů" sheetId="1" r:id="rId1"/>
    <sheet name="ZS-A" sheetId="2" r:id="rId2"/>
    <sheet name="Fondy" sheetId="3" r:id="rId3"/>
    <sheet name="Limit mezd" sheetId="4" r:id="rId4"/>
    <sheet name="Odpisový plán" sheetId="5" r:id="rId5"/>
    <sheet name="Plán oprav z příspěvku zřiz." sheetId="6" r:id="rId6"/>
  </sheets>
  <externalReferences>
    <externalReference r:id="rId9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<sst xmlns="http://schemas.openxmlformats.org/spreadsheetml/2006/main" count="1014" uniqueCount="416">
  <si>
    <t>Souhrn - Plán výnosů a nákladů na rok 2017</t>
  </si>
  <si>
    <t>Organizace:    Zámek Slavkov - Austerlitz, příspěvková organizace</t>
  </si>
  <si>
    <t>SÚ</t>
  </si>
  <si>
    <t>Hlavní činnost</t>
  </si>
  <si>
    <t>Částka v Kč</t>
  </si>
  <si>
    <t xml:space="preserve">Název </t>
  </si>
  <si>
    <t>Náklady</t>
  </si>
  <si>
    <t xml:space="preserve">Výnosy </t>
  </si>
  <si>
    <t>Náklady celkem HČ</t>
  </si>
  <si>
    <t>Výnosy celkem HČ</t>
  </si>
  <si>
    <t>Hospodářský výsledek HČ</t>
  </si>
  <si>
    <t xml:space="preserve">Spotřeba materiálu </t>
  </si>
  <si>
    <t xml:space="preserve">Spotřeba energie </t>
  </si>
  <si>
    <t xml:space="preserve">Spotřeba jiných neskladovatelných dodávek </t>
  </si>
  <si>
    <t>Prodané zboží</t>
  </si>
  <si>
    <t xml:space="preserve">Opravy a udržování </t>
  </si>
  <si>
    <t xml:space="preserve">Cestovné </t>
  </si>
  <si>
    <t xml:space="preserve">Náklady na reprezentaci </t>
  </si>
  <si>
    <t>Ostatní služby</t>
  </si>
  <si>
    <t xml:space="preserve">Mzdové náklady </t>
  </si>
  <si>
    <t xml:space="preserve">Jiné sociální pojištění </t>
  </si>
  <si>
    <t xml:space="preserve">Zákonné sociální náklady </t>
  </si>
  <si>
    <t xml:space="preserve">Jiné sociální náklady </t>
  </si>
  <si>
    <t>Zákonné sociální a zdravotní pojištění</t>
  </si>
  <si>
    <t xml:space="preserve">Ostatní náklady </t>
  </si>
  <si>
    <t xml:space="preserve">Odpisy dlouhodobého majetku </t>
  </si>
  <si>
    <t xml:space="preserve">Náklady z drobného dlouhodobého majetku </t>
  </si>
  <si>
    <t>Finanční náklady - úroky</t>
  </si>
  <si>
    <t>Finanční náklady - kurzové ztráty</t>
  </si>
  <si>
    <t>Daň z příjmů</t>
  </si>
  <si>
    <t xml:space="preserve">Dodatečné odvody daně z příjmů </t>
  </si>
  <si>
    <t>Výnosy z prodeje služeb</t>
  </si>
  <si>
    <t xml:space="preserve">Výnosy z pronájmu </t>
  </si>
  <si>
    <t xml:space="preserve">Výnosy z prodaného zboží </t>
  </si>
  <si>
    <t xml:space="preserve">Výnosy z prodeje  DNM a DHM </t>
  </si>
  <si>
    <t xml:space="preserve">Čerpání fondů </t>
  </si>
  <si>
    <t xml:space="preserve">Ostatní výnosy z činnosti </t>
  </si>
  <si>
    <t>Úroky</t>
  </si>
  <si>
    <t xml:space="preserve">Výnosy vybraných místních vládních institucí </t>
  </si>
  <si>
    <t>Doplňková činnost</t>
  </si>
  <si>
    <t>Náklady celkem DČ</t>
  </si>
  <si>
    <t>Výnosy celkem DČ</t>
  </si>
  <si>
    <t>Hospodářský výsledek DČ</t>
  </si>
  <si>
    <t>Náklady celkem HČ+DČ</t>
  </si>
  <si>
    <t>Výnosy celkem HČ+DČ</t>
  </si>
  <si>
    <t>Hospodářský výsledek HČ+DČ</t>
  </si>
  <si>
    <t>Fond investic</t>
  </si>
  <si>
    <t>Fond odměn</t>
  </si>
  <si>
    <t>HČ</t>
  </si>
  <si>
    <t>Počet zaměstnanců (fyzický stav)</t>
  </si>
  <si>
    <t>Počet zaměstnanců na plný pracovní úvazek (přepočtený stav)</t>
  </si>
  <si>
    <t>(v sezóně stoupá počet pracovníků na dohody na 50 - 60 osob)</t>
  </si>
  <si>
    <t xml:space="preserve">Základní tarify </t>
  </si>
  <si>
    <t>Příplatky za vedení</t>
  </si>
  <si>
    <t>Osobní příplatky</t>
  </si>
  <si>
    <t>Ostatní příplatky - so, ne, svátky</t>
  </si>
  <si>
    <t xml:space="preserve">OON </t>
  </si>
  <si>
    <t>Dohody o provedení práce a o prac.činnosti - kino, průvodci</t>
  </si>
  <si>
    <t>celkem mzdové náklady HČ</t>
  </si>
  <si>
    <t xml:space="preserve">Odměny </t>
  </si>
  <si>
    <t>odvody SP/ZP HČ</t>
  </si>
  <si>
    <r>
      <t xml:space="preserve">Celkem mzdy a odvody SP/ZP </t>
    </r>
    <r>
      <rPr>
        <b/>
        <sz val="10"/>
        <rFont val="Arial CE"/>
        <family val="0"/>
      </rPr>
      <t>HČ</t>
    </r>
  </si>
  <si>
    <t>VČ</t>
  </si>
  <si>
    <t>celkem mzdové náklady VČ</t>
  </si>
  <si>
    <t>odvody SP/ZP VČ</t>
  </si>
  <si>
    <r>
      <t xml:space="preserve">Celkem mzdy a odvody SP/ZP </t>
    </r>
    <r>
      <rPr>
        <b/>
        <sz val="10"/>
        <rFont val="Arial CE"/>
        <family val="0"/>
      </rPr>
      <t>VČ</t>
    </r>
  </si>
  <si>
    <r>
      <rPr>
        <sz val="10"/>
        <rFont val="Arial CE"/>
        <family val="0"/>
      </rPr>
      <t xml:space="preserve">Celkem mzdy a odvody SP/ZP za </t>
    </r>
    <r>
      <rPr>
        <b/>
        <sz val="10"/>
        <rFont val="Arial CE"/>
        <family val="2"/>
      </rPr>
      <t>HČ + VČ</t>
    </r>
  </si>
  <si>
    <t>Odpisová skupina</t>
  </si>
  <si>
    <t>Inventární číslo</t>
  </si>
  <si>
    <t>Název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</si>
  <si>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</si>
  <si>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</si>
  <si>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</si>
  <si>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</si>
  <si>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</si>
  <si>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</si>
  <si>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</si>
  <si>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</si>
  <si>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</si>
  <si>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</si>
  <si>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</si>
  <si>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</si>
  <si>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TZ centrální WC</t>
  </si>
  <si>
    <t>TZ  WC 1. NP</t>
  </si>
  <si>
    <t>bezpečnostní mříž</t>
  </si>
  <si>
    <t>model</t>
  </si>
  <si>
    <t>Celkem ZÁMEK</t>
  </si>
  <si>
    <t>A</t>
  </si>
  <si>
    <t>DHM 14</t>
  </si>
  <si>
    <t>Promítací př. MEO</t>
  </si>
  <si>
    <t>DHM 15</t>
  </si>
  <si>
    <t>Digitalizace</t>
  </si>
  <si>
    <t>Celkem KINO</t>
  </si>
  <si>
    <r>
      <t>Odpisy ZS-A celkem</t>
    </r>
    <r>
      <rPr>
        <b/>
        <sz val="8"/>
        <rFont val="Arial CE"/>
        <family val="2"/>
      </rPr>
      <t xml:space="preserve"> :</t>
    </r>
  </si>
  <si>
    <t>Dotace z rozpočtu JMK</t>
  </si>
  <si>
    <t>Příspěvek z ÚP na VPP</t>
  </si>
  <si>
    <t>Neinvestiční příspěvek z rozpočtu zřizovatele</t>
  </si>
  <si>
    <t>Účelový neinvestiční přípěvek z rozpočtu zřizovatele- Expozice mzdy</t>
  </si>
  <si>
    <t>Účelový neinvestiční přípěvek z rozpočtu zřizovatele- Expozice nájemné</t>
  </si>
  <si>
    <t>Účelový neinvestiční přípěvek z rozpočtu zřizovatele - Expozice provoz</t>
  </si>
  <si>
    <t>do 11/2028</t>
  </si>
  <si>
    <t>do 12/2028</t>
  </si>
  <si>
    <t>do 9/2034</t>
  </si>
  <si>
    <t>do 2/2026</t>
  </si>
  <si>
    <t>Měsíční odpisová sazba na rok 2017</t>
  </si>
  <si>
    <t>celkem 2017</t>
  </si>
  <si>
    <t>Návrh limitu mzdových prostředků ZS-A pro rok 2017</t>
  </si>
  <si>
    <t>Návrh přídělu a čerpání fondů ZS-A na rok 2017</t>
  </si>
  <si>
    <t>Stav 31.12.2016</t>
  </si>
  <si>
    <t>Příděl 2017</t>
  </si>
  <si>
    <t>Čerpání 2017</t>
  </si>
  <si>
    <t>Stav k 31.12.2017</t>
  </si>
  <si>
    <t>Fond kulturních a sociálních potřeb</t>
  </si>
  <si>
    <t>VPP z dotace ÚP</t>
  </si>
  <si>
    <t>celkem mzdové náklady VPP z dotace ÚP</t>
  </si>
  <si>
    <r>
      <t xml:space="preserve">Celkem mzdy a odvody SP/ZP </t>
    </r>
    <r>
      <rPr>
        <b/>
        <sz val="10"/>
        <rFont val="Arial CE"/>
        <family val="0"/>
      </rPr>
      <t>VPP z dotace ÚP</t>
    </r>
  </si>
  <si>
    <r>
      <rPr>
        <sz val="10"/>
        <rFont val="Arial CE"/>
        <family val="0"/>
      </rPr>
      <t xml:space="preserve">Celkem mzdy a odvody SP/ZP za </t>
    </r>
    <r>
      <rPr>
        <b/>
        <sz val="10"/>
        <rFont val="Arial CE"/>
        <family val="2"/>
      </rPr>
      <t>HČ + VČ+VPP</t>
    </r>
  </si>
  <si>
    <t>27+1(VPP)</t>
  </si>
  <si>
    <t>26+1(VPP)</t>
  </si>
  <si>
    <t xml:space="preserve">Počet zaměstnanců na dohody o pracích konaných mimo pracovní poměr k 1. 1. </t>
  </si>
  <si>
    <t>Plán oprav z příspěvku zřizovatele na rok 2017</t>
  </si>
  <si>
    <t xml:space="preserve">Celkem </t>
  </si>
  <si>
    <t>Oprava EPS systému</t>
  </si>
  <si>
    <t>1.</t>
  </si>
  <si>
    <r>
      <rPr>
        <b/>
        <sz val="10"/>
        <rFont val="Arial CE"/>
        <family val="0"/>
      </rPr>
      <t xml:space="preserve">Pozn.: </t>
    </r>
    <r>
      <rPr>
        <sz val="10"/>
        <rFont val="Arial CE"/>
        <family val="0"/>
      </rPr>
      <t>Výše přídělu z HV za rok 2016 do RF a FO nebyla ke dni zpracování návrhu rozpočtu známa.</t>
    </r>
  </si>
  <si>
    <t xml:space="preserve">Fond rezervní </t>
  </si>
  <si>
    <t>Částka v tis. Kč</t>
  </si>
  <si>
    <t>Zámek Austerlitz
Rok 2017, Tisíce, Náklady a výnosy</t>
  </si>
  <si>
    <t>ORJ</t>
  </si>
  <si>
    <t>Název ORJ</t>
  </si>
  <si>
    <t>PČ</t>
  </si>
  <si>
    <t>SÚ+AÚ</t>
  </si>
  <si>
    <t>Název analytického účtu</t>
  </si>
  <si>
    <t>Návrh 2017</t>
  </si>
  <si>
    <t>Režie</t>
  </si>
  <si>
    <t>501-0300</t>
  </si>
  <si>
    <t>Spotřeba materiálu - údržba</t>
  </si>
  <si>
    <t>501-0337</t>
  </si>
  <si>
    <t>Spotřeba materiálu - kancelářské potřeby</t>
  </si>
  <si>
    <t>501-0338</t>
  </si>
  <si>
    <t>Spotřeba materiálu - knihy</t>
  </si>
  <si>
    <t>501-0339</t>
  </si>
  <si>
    <t>Spotřeba materiálu - noviny,časopisy</t>
  </si>
  <si>
    <t>501-0345</t>
  </si>
  <si>
    <t>Spotřeba materiálu - PHM - sl. auto</t>
  </si>
  <si>
    <t>501-0348</t>
  </si>
  <si>
    <t>Spotřeba materiálu - různé</t>
  </si>
  <si>
    <t>501-0349</t>
  </si>
  <si>
    <t>Spotřeba materiálu - prac. oděvy, ochr. pomůcky</t>
  </si>
  <si>
    <t>502-0330</t>
  </si>
  <si>
    <t>Spotřeba el. energie</t>
  </si>
  <si>
    <t>503-0300</t>
  </si>
  <si>
    <t>Vodné</t>
  </si>
  <si>
    <t>511-0330</t>
  </si>
  <si>
    <t>Opravy a udržování - provozní</t>
  </si>
  <si>
    <t>511-0334</t>
  </si>
  <si>
    <t>Opravy a udržování - provozní zámek</t>
  </si>
  <si>
    <t>511-0336</t>
  </si>
  <si>
    <t>Oprava a udržování - elektro</t>
  </si>
  <si>
    <t>511-0343</t>
  </si>
  <si>
    <t>Opravy a udržování - služ. automobil</t>
  </si>
  <si>
    <t>512-0300</t>
  </si>
  <si>
    <t>Cestovné</t>
  </si>
  <si>
    <t>513-0331</t>
  </si>
  <si>
    <t>Náklady na reprezentaci - pohoštění</t>
  </si>
  <si>
    <t>518-0300</t>
  </si>
  <si>
    <t>Ostatní služby - provozní</t>
  </si>
  <si>
    <t>518-0336</t>
  </si>
  <si>
    <t>Ost. služby - revize</t>
  </si>
  <si>
    <t>518-0337</t>
  </si>
  <si>
    <t>Ostatní služby - telefony</t>
  </si>
  <si>
    <t>518-0339</t>
  </si>
  <si>
    <t>Ostatní služby - poštovné</t>
  </si>
  <si>
    <t>518-0343</t>
  </si>
  <si>
    <t>Ostatní služby - služební auto</t>
  </si>
  <si>
    <t>518-0344</t>
  </si>
  <si>
    <t>Ostatní služby - odb. kurzy, školení</t>
  </si>
  <si>
    <t>518-0347</t>
  </si>
  <si>
    <t>Ostatní služby - bankovní poplatky</t>
  </si>
  <si>
    <t>518-0348</t>
  </si>
  <si>
    <t>Ostatní služby - bankovní poplatky / správa  úvěru</t>
  </si>
  <si>
    <t>518-0355</t>
  </si>
  <si>
    <t>Ostatní služby - software, hardware</t>
  </si>
  <si>
    <t>518-0400</t>
  </si>
  <si>
    <t>Stočné</t>
  </si>
  <si>
    <t>518-0401</t>
  </si>
  <si>
    <t>Srážkovné</t>
  </si>
  <si>
    <t>521-0300</t>
  </si>
  <si>
    <t>Mzdové náklady - hrubé mzdy</t>
  </si>
  <si>
    <t>521-0400</t>
  </si>
  <si>
    <t>Mzdové náklady - OON</t>
  </si>
  <si>
    <t>524-0300</t>
  </si>
  <si>
    <t>Zákonné zdravotní pojištění</t>
  </si>
  <si>
    <t>524-0400</t>
  </si>
  <si>
    <t>Zákonné sociální pojištění</t>
  </si>
  <si>
    <t>525-0300</t>
  </si>
  <si>
    <t>Jiné sociální pojištění - poj. odpovědnosti</t>
  </si>
  <si>
    <t>527-0300</t>
  </si>
  <si>
    <t>Zákonné sociální náklady</t>
  </si>
  <si>
    <t>528-0300</t>
  </si>
  <si>
    <t>Jiné soc. nákl. - přísp. zaměstnav. na stravování</t>
  </si>
  <si>
    <t>549-0300</t>
  </si>
  <si>
    <t>Ostatní náklady  z činnosti</t>
  </si>
  <si>
    <t>549-0332</t>
  </si>
  <si>
    <t>Ostatní náklady z činnosti - pojišt. vozidel</t>
  </si>
  <si>
    <t>549-0400</t>
  </si>
  <si>
    <t>Ostatní náklady z činnosti- neuznat. DPH dle koef.</t>
  </si>
  <si>
    <t>558-0300</t>
  </si>
  <si>
    <t>Spotřeba materiálu - DDHM</t>
  </si>
  <si>
    <t>562-0400</t>
  </si>
  <si>
    <t>Úroky - úvěr</t>
  </si>
  <si>
    <t>563-0300</t>
  </si>
  <si>
    <t>Kurzové ztráty</t>
  </si>
  <si>
    <t>N 1 (HČ)</t>
  </si>
  <si>
    <t>602-0335</t>
  </si>
  <si>
    <t>Tržby - vstupné  přednášky,vzdělávací programy</t>
  </si>
  <si>
    <t>602-0339</t>
  </si>
  <si>
    <t>Tržba - focení, kopírování</t>
  </si>
  <si>
    <t>649-0300</t>
  </si>
  <si>
    <t>Ostatní výnosy z činnosti - HČ</t>
  </si>
  <si>
    <t>649-0334</t>
  </si>
  <si>
    <t>Ostatní výnosy - přefakturace mzdových nákladů</t>
  </si>
  <si>
    <t>662-0400</t>
  </si>
  <si>
    <t>Úroky - TÚ KB</t>
  </si>
  <si>
    <t>672-0630</t>
  </si>
  <si>
    <t>Dotace z ÚP na VPP</t>
  </si>
  <si>
    <t>672-0400</t>
  </si>
  <si>
    <t>Provozní příspěvek  účelový - zřizovatel</t>
  </si>
  <si>
    <t>V 1 (HČ)</t>
  </si>
  <si>
    <t>Výnosy 1 (HČ)</t>
  </si>
  <si>
    <t>Náklady 1 (HČ)</t>
  </si>
  <si>
    <t>Hospodářský výsledek 1 (HČ)</t>
  </si>
  <si>
    <t>Zámek</t>
  </si>
  <si>
    <t>501-0313</t>
  </si>
  <si>
    <t>Spotřeba materiálu - čisticí prostředky</t>
  </si>
  <si>
    <t>501-0334</t>
  </si>
  <si>
    <t>Spotřeba materiálu - údržba zámek</t>
  </si>
  <si>
    <t>501-0335</t>
  </si>
  <si>
    <t>Spotřeba materiálu - propagace</t>
  </si>
  <si>
    <t>501-0336</t>
  </si>
  <si>
    <t>Spotřeba materiálu - výstavy + akce</t>
  </si>
  <si>
    <t>502-0334</t>
  </si>
  <si>
    <t>Spotřeba el. energie - zámek</t>
  </si>
  <si>
    <t>503-0342</t>
  </si>
  <si>
    <t>Vodné bazény</t>
  </si>
  <si>
    <t>504-0300</t>
  </si>
  <si>
    <t>Prodané zboží - suvenýry  HČ</t>
  </si>
  <si>
    <t>518-0334</t>
  </si>
  <si>
    <t>Ostatní služby - provoz zámek</t>
  </si>
  <si>
    <t>518-0335</t>
  </si>
  <si>
    <t>Ostatní služby - propagace</t>
  </si>
  <si>
    <t>518-0340</t>
  </si>
  <si>
    <t>Ostatní služby- akce</t>
  </si>
  <si>
    <t>518-0342</t>
  </si>
  <si>
    <t>Ostatní služby - internet</t>
  </si>
  <si>
    <t>518-0345</t>
  </si>
  <si>
    <t>Ostatní služby - bezpečn. agentura</t>
  </si>
  <si>
    <t>518-0346</t>
  </si>
  <si>
    <t>Ostatní služby - poplatky  z plat. karet</t>
  </si>
  <si>
    <t>549-0331</t>
  </si>
  <si>
    <t>Ostatní náklady z činnosti - pojištění</t>
  </si>
  <si>
    <t>551-0300</t>
  </si>
  <si>
    <t>Odpisy dlouhodobého majetku</t>
  </si>
  <si>
    <t>N 2 (HČ)</t>
  </si>
  <si>
    <t>602-0334</t>
  </si>
  <si>
    <t>Tržba - vstupné zámek</t>
  </si>
  <si>
    <t>602-0336</t>
  </si>
  <si>
    <t>Tržba - vstupné zámek výstavy</t>
  </si>
  <si>
    <t>602-0340</t>
  </si>
  <si>
    <t>Tržby - vstupné akce - stánky</t>
  </si>
  <si>
    <t>604-0300</t>
  </si>
  <si>
    <t>Tržby prodané zboží - suvenýry</t>
  </si>
  <si>
    <t>672-0720</t>
  </si>
  <si>
    <t>Dotace JMK</t>
  </si>
  <si>
    <t>V 2 (HČ)</t>
  </si>
  <si>
    <t>Výnosy 2 (HČ)</t>
  </si>
  <si>
    <t>Náklady 2 (HČ)</t>
  </si>
  <si>
    <t>Hospodářský výsledek 2 (HČ)</t>
  </si>
  <si>
    <t>501-0100</t>
  </si>
  <si>
    <t>Spotřeba materiálu  VČ</t>
  </si>
  <si>
    <t>501-0113</t>
  </si>
  <si>
    <t>Spořeba materiálu - čisticí prostředky</t>
  </si>
  <si>
    <t>501-0115</t>
  </si>
  <si>
    <t>Spotřeba materiálu - propagace  VČ</t>
  </si>
  <si>
    <t>501-0120</t>
  </si>
  <si>
    <t>Spotřeba materiálu - pronájmy</t>
  </si>
  <si>
    <t>501-0121</t>
  </si>
  <si>
    <t>Spotřeba materiálu - svatební obřady</t>
  </si>
  <si>
    <t>502-0100</t>
  </si>
  <si>
    <t>Spotřeba el. energie - VČ</t>
  </si>
  <si>
    <t>503-0200</t>
  </si>
  <si>
    <t>Spotřeba vody</t>
  </si>
  <si>
    <t>511-0100</t>
  </si>
  <si>
    <t>Opravy a udržování - VČ</t>
  </si>
  <si>
    <t>511-0133</t>
  </si>
  <si>
    <t>511-0136</t>
  </si>
  <si>
    <t>Oprava a udržování  VČ - elektro</t>
  </si>
  <si>
    <t>518-0100</t>
  </si>
  <si>
    <t>Ostatní služby - VČ</t>
  </si>
  <si>
    <t>518-0120</t>
  </si>
  <si>
    <t>Ostatní služby - pronájmy</t>
  </si>
  <si>
    <t>518-0121</t>
  </si>
  <si>
    <t>Ostatní služby - svatební obřady</t>
  </si>
  <si>
    <t>518-0135</t>
  </si>
  <si>
    <t>Ostatní služby - propagace  VČ</t>
  </si>
  <si>
    <t>518-0136</t>
  </si>
  <si>
    <t>Ost. služby  VČ - revize</t>
  </si>
  <si>
    <t>518-0137</t>
  </si>
  <si>
    <t>Ostatní služby - telefony VČ</t>
  </si>
  <si>
    <t>518-0139</t>
  </si>
  <si>
    <t>Ostatní služby - poštovné VČ</t>
  </si>
  <si>
    <t>518-0142</t>
  </si>
  <si>
    <t>Ostatní služby - internet VČ</t>
  </si>
  <si>
    <t>518-0145</t>
  </si>
  <si>
    <t>Ostatní služby - bezpeč. agentura VČ</t>
  </si>
  <si>
    <t>518-0155</t>
  </si>
  <si>
    <t>518-0200</t>
  </si>
  <si>
    <t>518-0201</t>
  </si>
  <si>
    <t>521-0100</t>
  </si>
  <si>
    <t>Mzdové náklady - VČ</t>
  </si>
  <si>
    <t>524-0100</t>
  </si>
  <si>
    <t>Zákonné zdravotní pojištění  - VČ</t>
  </si>
  <si>
    <t>524-0200</t>
  </si>
  <si>
    <t>Zákonné sociální pojištění - VČ</t>
  </si>
  <si>
    <t>Jiné sociální pojištění - VČ</t>
  </si>
  <si>
    <t>527-0100</t>
  </si>
  <si>
    <t>Zákonné sociální náklady - FKSP / VČ</t>
  </si>
  <si>
    <t>528-0100</t>
  </si>
  <si>
    <t>Jiné soc. nákl. - přísp. zaměsnav. na stravování</t>
  </si>
  <si>
    <t>549-0100</t>
  </si>
  <si>
    <t>Ostatní náklady z činnosti - VČ</t>
  </si>
  <si>
    <t>558-0100</t>
  </si>
  <si>
    <t>Spotřeba materiálu  VC  -  DDHM</t>
  </si>
  <si>
    <t>N 2 (DČ)</t>
  </si>
  <si>
    <t>602-0018</t>
  </si>
  <si>
    <t>Tržby - zprostředkov. služby</t>
  </si>
  <si>
    <t>602-0022</t>
  </si>
  <si>
    <t>Tržby - foto svateb</t>
  </si>
  <si>
    <t>602-0023</t>
  </si>
  <si>
    <t>Tržby - parkovné</t>
  </si>
  <si>
    <t>602-0024</t>
  </si>
  <si>
    <t>Tržby - výlep plakátů, půjčovné</t>
  </si>
  <si>
    <t>602-0025</t>
  </si>
  <si>
    <t>Tržby - služ. byt</t>
  </si>
  <si>
    <t>602-0026</t>
  </si>
  <si>
    <t>Tržby - reklamní služby</t>
  </si>
  <si>
    <t>603-0013</t>
  </si>
  <si>
    <t>Pronájmy kina JAS</t>
  </si>
  <si>
    <t>603-0020</t>
  </si>
  <si>
    <t>Pronájmy zámek, SCB</t>
  </si>
  <si>
    <t>603-0021</t>
  </si>
  <si>
    <t>Pronájmy - svatební obřady</t>
  </si>
  <si>
    <t>V 2 (DČ)</t>
  </si>
  <si>
    <t>Výnosy 2 (DČ)</t>
  </si>
  <si>
    <t>Náklady 2 (DČ)</t>
  </si>
  <si>
    <t>Hospodářský výsledek 2 (DČ)</t>
  </si>
  <si>
    <t>Městská knihovna</t>
  </si>
  <si>
    <t>N 3 (HČ)</t>
  </si>
  <si>
    <t>602-0332</t>
  </si>
  <si>
    <t>Tržby - zápisné Městská knihovna</t>
  </si>
  <si>
    <t>V 3 (HČ)</t>
  </si>
  <si>
    <t>Výnosy 3 (HČ)</t>
  </si>
  <si>
    <t>Náklady 3 (HČ)</t>
  </si>
  <si>
    <t>Hospodářský výsledek 3 (HČ)</t>
  </si>
  <si>
    <t>Kino</t>
  </si>
  <si>
    <t>518-0333</t>
  </si>
  <si>
    <t>Ostatní služby - provozní  kino</t>
  </si>
  <si>
    <t>N 4 (HČ)</t>
  </si>
  <si>
    <t>602-0333</t>
  </si>
  <si>
    <t>Tržba - vstupné kino  Jas</t>
  </si>
  <si>
    <t>V 4 (HČ)</t>
  </si>
  <si>
    <t>Výnosy 4 (HČ)</t>
  </si>
  <si>
    <t>Náklady 4 (HČ)</t>
  </si>
  <si>
    <t>Hospodářský výsledek 4 (HČ)</t>
  </si>
  <si>
    <t>Informační reg. centrum</t>
  </si>
  <si>
    <t>N 5 (HČ)</t>
  </si>
  <si>
    <t>V 5 (HČ)</t>
  </si>
  <si>
    <t>Výnosy 5 (HČ)</t>
  </si>
  <si>
    <t>Náklady 5 (HČ)</t>
  </si>
  <si>
    <t>Hospodářský výsledek 5 (HČ)</t>
  </si>
  <si>
    <t>Napoleon - Austerlitz</t>
  </si>
  <si>
    <t>N 6 (HČ)</t>
  </si>
  <si>
    <t>602-0337</t>
  </si>
  <si>
    <t>Tržba - audioprůvodce EXPOZICE NAPOLEON</t>
  </si>
  <si>
    <t>672-0600</t>
  </si>
  <si>
    <t>Provozní příspěvek účelový - zřizovatel</t>
  </si>
  <si>
    <t>Provozní příspěvek účelový - zřiz.  Expozice-mzdy</t>
  </si>
  <si>
    <t>672-0641</t>
  </si>
  <si>
    <t>Provozní příspěvěk - účelový - nájemné expozice</t>
  </si>
  <si>
    <t>672-0642</t>
  </si>
  <si>
    <t>Provozní příspěvek - účelový - provoz expozice</t>
  </si>
  <si>
    <t>V 6 (HČ)</t>
  </si>
  <si>
    <t>Výnosy 6 (HČ)</t>
  </si>
  <si>
    <t>Náklady 6 (HČ)</t>
  </si>
  <si>
    <t>Hospodářský výsledek 6 (HČ)</t>
  </si>
  <si>
    <t>SC Bonaparte</t>
  </si>
  <si>
    <t>502-0355</t>
  </si>
  <si>
    <t>Spotřeba plyn - SCB</t>
  </si>
  <si>
    <t>N 7 (HČ)</t>
  </si>
  <si>
    <t>602-0331</t>
  </si>
  <si>
    <t>Vstupné - SCB</t>
  </si>
  <si>
    <t>602-0338</t>
  </si>
  <si>
    <t>Tržba - vstupné  koncerty + akce</t>
  </si>
  <si>
    <t>V 7 (HČ)</t>
  </si>
  <si>
    <t>Výnosy 7 (HČ)</t>
  </si>
  <si>
    <t>Náklady 7 (HČ)</t>
  </si>
  <si>
    <t>Hospodářský výsledek 7 (HČ)</t>
  </si>
  <si>
    <t>Celkem Výnosy (DČ)</t>
  </si>
  <si>
    <t>Celkem Náklady (DČ)</t>
  </si>
  <si>
    <t>Celkem Hospodářský výsledek (DČ)</t>
  </si>
  <si>
    <t>Celkem Výnosy (HČ)</t>
  </si>
  <si>
    <t>Celkem Náklady (HČ)</t>
  </si>
  <si>
    <t>Celkem Hospodářský výsledek (HČ)</t>
  </si>
  <si>
    <t>Celkem Výnosy</t>
  </si>
  <si>
    <t>Celkem Náklady</t>
  </si>
  <si>
    <t>Celkem Hospodářský výsledek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</si>
</sst>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\ ##0"/>
    <numFmt numFmtId="165" formatCode="0.0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.0"/>
    <numFmt numFmtId="183" formatCode="#,##0;[Red]\-#,##0;&quot;  &quot;"/>
    <numFmt numFmtId="184" formatCode="#,##0.0;[Red]\-#,##0.0;&quot;  &quot;"/>
    <numFmt numFmtId="185" formatCode="0.000000"/>
    <numFmt numFmtId="186" formatCode="0.00000"/>
    <numFmt numFmtId="187" formatCode="0.0000"/>
    <numFmt numFmtId="188" formatCode="0.000"/>
    <numFmt numFmtId="189" formatCode="0.000000000"/>
    <numFmt numFmtId="190" formatCode="0.00000000"/>
    <numFmt numFmtId="191" formatCode="0.0000000"/>
    <numFmt numFmtId="192" formatCode="0.00_ ;\-0.00\ "/>
    <numFmt numFmtId="193" formatCode="#,##0_ ;[Red]\-#,##0\ "/>
    <numFmt numFmtId="194" formatCode="0_ ;[Red]\-0\ "/>
    <numFmt numFmtId="195" formatCode="#,##0;[Red]\-#,##0;\ &quot; &quot;"/>
    <numFmt numFmtId="196" formatCode="#,##0.0;[Red]\-#,##0.0;\ &quot; &quot;"/>
    <numFmt numFmtId="197" formatCode="#,##0.00;[Red]\-#,##0.00;\ &quot; &quot;"/>
    <numFmt numFmtId="198" formatCode="#,##0;[Red]\-#,##0;&quot; &quot;"/>
    <numFmt numFmtId="199" formatCode="#,##0;\-#,##0;&quot; &quot;"/>
    <numFmt numFmtId="200" formatCode="#,##0;[Red]#,##0"/>
    <numFmt numFmtId="201" formatCode="0.0%"/>
    <numFmt numFmtId="202" formatCode="#,##0;[Red]&quot;NELZE !&quot;"/>
    <numFmt numFmtId="203" formatCode="0_)"/>
    <numFmt numFmtId="204" formatCode="m/yyyy"/>
    <numFmt numFmtId="205" formatCode="#"/>
    <numFmt numFmtId="206" formatCode="#,##0.000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sz val="14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name val="Arial"/>
      <family val="2"/>
    </font>
    <font>
      <sz val="9.5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b/>
      <sz val="18"/>
      <color indexed="11"/>
      <name val="Arial CE"/>
      <family val="0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1"/>
    </font>
    <font>
      <i/>
      <sz val="12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3" fontId="7" fillId="0" borderId="10" xfId="0" applyNumberFormat="1" applyFont="1" applyBorder="1" applyAlignment="1" applyProtection="1">
      <alignment horizontal="right"/>
      <protection/>
    </xf>
    <xf numFmtId="3" fontId="11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0" fontId="1" fillId="33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6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16" fillId="0" borderId="2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16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17" fillId="0" borderId="15" xfId="0" applyFont="1" applyBorder="1" applyAlignment="1">
      <alignment wrapText="1"/>
    </xf>
    <xf numFmtId="3" fontId="0" fillId="0" borderId="25" xfId="0" applyNumberFormat="1" applyFont="1" applyBorder="1" applyAlignment="1">
      <alignment/>
    </xf>
    <xf numFmtId="0" fontId="0" fillId="0" borderId="29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1" fillId="34" borderId="13" xfId="0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11" xfId="0" applyBorder="1" applyAlignment="1">
      <alignment horizontal="center"/>
    </xf>
    <xf numFmtId="204" fontId="0" fillId="0" borderId="0" xfId="0" applyNumberFormat="1" applyAlignment="1">
      <alignment/>
    </xf>
    <xf numFmtId="3" fontId="1" fillId="0" borderId="11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9" fillId="34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0" fillId="33" borderId="13" xfId="0" applyFill="1" applyBorder="1" applyAlignment="1">
      <alignment/>
    </xf>
    <xf numFmtId="0" fontId="15" fillId="0" borderId="15" xfId="0" applyFont="1" applyBorder="1" applyAlignment="1">
      <alignment/>
    </xf>
    <xf numFmtId="3" fontId="0" fillId="0" borderId="17" xfId="0" applyNumberFormat="1" applyFont="1" applyBorder="1" applyAlignment="1">
      <alignment vertical="center"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26" xfId="0" applyFont="1" applyBorder="1" applyAlignment="1" applyProtection="1">
      <alignment horizontal="center"/>
      <protection/>
    </xf>
    <xf numFmtId="0" fontId="24" fillId="0" borderId="33" xfId="0" applyFont="1" applyBorder="1" applyAlignment="1" applyProtection="1">
      <alignment/>
      <protection/>
    </xf>
    <xf numFmtId="0" fontId="24" fillId="0" borderId="35" xfId="0" applyFont="1" applyBorder="1" applyAlignment="1" applyProtection="1">
      <alignment horizontal="center"/>
      <protection/>
    </xf>
    <xf numFmtId="0" fontId="24" fillId="0" borderId="36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/>
      <protection/>
    </xf>
    <xf numFmtId="0" fontId="26" fillId="0" borderId="39" xfId="0" applyFont="1" applyBorder="1" applyAlignment="1" applyProtection="1">
      <alignment horizontal="center"/>
      <protection/>
    </xf>
    <xf numFmtId="3" fontId="13" fillId="0" borderId="16" xfId="0" applyNumberFormat="1" applyFont="1" applyBorder="1" applyAlignment="1" applyProtection="1">
      <alignment horizontal="right"/>
      <protection/>
    </xf>
    <xf numFmtId="0" fontId="0" fillId="0" borderId="40" xfId="0" applyBorder="1" applyAlignment="1">
      <alignment vertical="center"/>
    </xf>
    <xf numFmtId="0" fontId="2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35" borderId="10" xfId="0" applyFont="1" applyFill="1" applyBorder="1" applyAlignment="1">
      <alignment horizontal="center" vertical="center"/>
    </xf>
    <xf numFmtId="3" fontId="0" fillId="35" borderId="17" xfId="0" applyNumberFormat="1" applyFont="1" applyFill="1" applyBorder="1" applyAlignment="1">
      <alignment vertical="center"/>
    </xf>
    <xf numFmtId="3" fontId="0" fillId="35" borderId="11" xfId="0" applyNumberFormat="1" applyFont="1" applyFill="1" applyBorder="1" applyAlignment="1">
      <alignment vertical="center"/>
    </xf>
    <xf numFmtId="3" fontId="0" fillId="35" borderId="20" xfId="0" applyNumberFormat="1" applyFont="1" applyFill="1" applyBorder="1" applyAlignment="1">
      <alignment vertical="center"/>
    </xf>
    <xf numFmtId="4" fontId="25" fillId="0" borderId="44" xfId="0" applyNumberFormat="1" applyFont="1" applyBorder="1" applyAlignment="1" applyProtection="1">
      <alignment/>
      <protection locked="0"/>
    </xf>
    <xf numFmtId="4" fontId="25" fillId="0" borderId="19" xfId="0" applyNumberFormat="1" applyFont="1" applyBorder="1" applyAlignment="1" applyProtection="1">
      <alignment/>
      <protection locked="0"/>
    </xf>
    <xf numFmtId="4" fontId="25" fillId="0" borderId="19" xfId="0" applyNumberFormat="1" applyFont="1" applyBorder="1" applyAlignment="1" applyProtection="1">
      <alignment/>
      <protection/>
    </xf>
    <xf numFmtId="4" fontId="25" fillId="0" borderId="45" xfId="0" applyNumberFormat="1" applyFont="1" applyBorder="1" applyAlignment="1" applyProtection="1">
      <alignment/>
      <protection locked="0"/>
    </xf>
    <xf numFmtId="4" fontId="24" fillId="0" borderId="19" xfId="0" applyNumberFormat="1" applyFont="1" applyBorder="1" applyAlignment="1" applyProtection="1">
      <alignment/>
      <protection locked="0"/>
    </xf>
    <xf numFmtId="4" fontId="24" fillId="0" borderId="21" xfId="0" applyNumberFormat="1" applyFont="1" applyBorder="1" applyAlignment="1" applyProtection="1">
      <alignment/>
      <protection locked="0"/>
    </xf>
    <xf numFmtId="4" fontId="13" fillId="0" borderId="16" xfId="0" applyNumberFormat="1" applyFont="1" applyBorder="1" applyAlignment="1" applyProtection="1">
      <alignment horizontal="right"/>
      <protection/>
    </xf>
    <xf numFmtId="4" fontId="13" fillId="0" borderId="16" xfId="0" applyNumberFormat="1" applyFont="1" applyBorder="1" applyAlignment="1" applyProtection="1">
      <alignment/>
      <protection/>
    </xf>
    <xf numFmtId="4" fontId="27" fillId="0" borderId="19" xfId="0" applyNumberFormat="1" applyFont="1" applyBorder="1" applyAlignment="1" applyProtection="1">
      <alignment horizontal="right"/>
      <protection locked="0"/>
    </xf>
    <xf numFmtId="4" fontId="27" fillId="0" borderId="21" xfId="0" applyNumberFormat="1" applyFont="1" applyBorder="1" applyAlignment="1" applyProtection="1">
      <alignment horizontal="right"/>
      <protection locked="0"/>
    </xf>
    <xf numFmtId="4" fontId="23" fillId="0" borderId="16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0" fontId="29" fillId="0" borderId="0" xfId="46" applyFont="1" applyProtection="1">
      <alignment/>
      <protection/>
    </xf>
    <xf numFmtId="205" fontId="28" fillId="36" borderId="0" xfId="46" applyNumberFormat="1" applyFont="1" applyFill="1" applyAlignment="1" applyProtection="1">
      <alignment horizontal="left" vertical="center" wrapText="1"/>
      <protection/>
    </xf>
    <xf numFmtId="49" fontId="28" fillId="36" borderId="0" xfId="46" applyNumberFormat="1" applyFont="1" applyFill="1" applyAlignment="1" applyProtection="1">
      <alignment horizontal="left" vertical="center" wrapText="1"/>
      <protection/>
    </xf>
    <xf numFmtId="206" fontId="28" fillId="36" borderId="11" xfId="46" applyNumberFormat="1" applyFont="1" applyFill="1" applyBorder="1" applyAlignment="1" applyProtection="1">
      <alignment horizontal="center" vertical="center" wrapText="1"/>
      <protection/>
    </xf>
    <xf numFmtId="205" fontId="29" fillId="0" borderId="46" xfId="46" applyNumberFormat="1" applyFont="1" applyBorder="1" applyAlignment="1" applyProtection="1">
      <alignment vertical="center"/>
      <protection/>
    </xf>
    <xf numFmtId="49" fontId="29" fillId="0" borderId="46" xfId="46" applyNumberFormat="1" applyFont="1" applyBorder="1" applyAlignment="1" applyProtection="1">
      <alignment vertical="center"/>
      <protection/>
    </xf>
    <xf numFmtId="4" fontId="29" fillId="0" borderId="46" xfId="46" applyNumberFormat="1" applyFont="1" applyBorder="1" applyAlignment="1" applyProtection="1">
      <alignment vertical="center" wrapText="1"/>
      <protection/>
    </xf>
    <xf numFmtId="4" fontId="29" fillId="0" borderId="0" xfId="46" applyNumberFormat="1" applyFont="1" applyProtection="1">
      <alignment/>
      <protection/>
    </xf>
    <xf numFmtId="205" fontId="28" fillId="36" borderId="46" xfId="46" applyNumberFormat="1" applyFont="1" applyFill="1" applyBorder="1" applyAlignment="1" applyProtection="1">
      <alignment vertical="center"/>
      <protection/>
    </xf>
    <xf numFmtId="49" fontId="28" fillId="36" borderId="46" xfId="46" applyNumberFormat="1" applyFont="1" applyFill="1" applyBorder="1" applyAlignment="1" applyProtection="1">
      <alignment vertical="center"/>
      <protection/>
    </xf>
    <xf numFmtId="4" fontId="28" fillId="36" borderId="46" xfId="46" applyNumberFormat="1" applyFont="1" applyFill="1" applyBorder="1" applyAlignment="1" applyProtection="1">
      <alignment vertical="center" wrapText="1"/>
      <protection/>
    </xf>
    <xf numFmtId="4" fontId="29" fillId="37" borderId="47" xfId="46" applyNumberFormat="1" applyFont="1" applyFill="1" applyBorder="1" applyAlignment="1" applyProtection="1">
      <alignment vertical="center" wrapText="1"/>
      <protection/>
    </xf>
    <xf numFmtId="4" fontId="29" fillId="0" borderId="0" xfId="46" applyNumberFormat="1" applyFont="1" applyBorder="1" applyAlignment="1" applyProtection="1">
      <alignment vertical="center" wrapText="1"/>
      <protection/>
    </xf>
    <xf numFmtId="4" fontId="29" fillId="0" borderId="0" xfId="46" applyNumberFormat="1" applyFont="1" applyFill="1" applyBorder="1" applyAlignment="1" applyProtection="1">
      <alignment vertical="center" wrapText="1"/>
      <protection/>
    </xf>
    <xf numFmtId="4" fontId="29" fillId="37" borderId="46" xfId="46" applyNumberFormat="1" applyFont="1" applyFill="1" applyBorder="1" applyAlignment="1" applyProtection="1">
      <alignment vertical="center" wrapText="1"/>
      <protection/>
    </xf>
    <xf numFmtId="205" fontId="29" fillId="0" borderId="0" xfId="46" applyNumberFormat="1" applyFont="1" applyAlignment="1" applyProtection="1">
      <alignment vertical="center"/>
      <protection/>
    </xf>
    <xf numFmtId="49" fontId="29" fillId="0" borderId="0" xfId="46" applyNumberFormat="1" applyFont="1" applyAlignment="1" applyProtection="1">
      <alignment vertical="center"/>
      <protection/>
    </xf>
    <xf numFmtId="4" fontId="29" fillId="0" borderId="0" xfId="46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8" fillId="0" borderId="0" xfId="46" applyFont="1" applyAlignment="1" applyProtection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38" borderId="48" xfId="0" applyFont="1" applyFill="1" applyBorder="1" applyAlignment="1">
      <alignment horizontal="center" vertical="center" wrapText="1"/>
    </xf>
    <xf numFmtId="0" fontId="1" fillId="38" borderId="49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50" xfId="0" applyFont="1" applyFill="1" applyBorder="1" applyAlignment="1">
      <alignment horizontal="left" vertical="center" wrapText="1"/>
    </xf>
    <xf numFmtId="0" fontId="9" fillId="34" borderId="4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" fontId="0" fillId="0" borderId="0" xfId="0" applyNumberFormat="1" applyFill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zoomScalePageLayoutView="0" workbookViewId="0" topLeftCell="A49">
      <selection activeCell="F34" sqref="F34"/>
    </sheetView>
  </sheetViews>
  <sheetFormatPr defaultColWidth="9.00390625" defaultRowHeight="12.75"/>
  <cols>
    <col min="1" max="1" width="6.25390625" style="3" customWidth="1"/>
    <col min="2" max="2" width="58.625" style="3" customWidth="1"/>
    <col min="3" max="3" width="13.875" style="3" customWidth="1"/>
    <col min="4" max="4" width="12.75390625" style="4" bestFit="1" customWidth="1"/>
    <col min="5" max="16384" width="9.00390625" style="4" customWidth="1"/>
  </cols>
  <sheetData>
    <row r="2" spans="1:3" s="6" customFormat="1" ht="21" customHeight="1">
      <c r="A2" s="156" t="s">
        <v>1</v>
      </c>
      <c r="B2" s="157"/>
      <c r="C2" s="157"/>
    </row>
    <row r="3" spans="1:3" s="6" customFormat="1" ht="15">
      <c r="A3" s="5"/>
      <c r="B3" s="7"/>
      <c r="C3" s="8"/>
    </row>
    <row r="4" spans="1:3" s="9" customFormat="1" ht="21" customHeight="1">
      <c r="A4" s="158" t="s">
        <v>0</v>
      </c>
      <c r="B4" s="158"/>
      <c r="C4" s="158"/>
    </row>
    <row r="5" spans="1:3" s="9" customFormat="1" ht="21" customHeight="1">
      <c r="A5" s="159" t="s">
        <v>3</v>
      </c>
      <c r="B5" s="159"/>
      <c r="C5" s="10"/>
    </row>
    <row r="6" spans="1:3" ht="14.25" customHeight="1" thickBot="1">
      <c r="A6" s="10"/>
      <c r="B6" s="10"/>
      <c r="C6" s="10"/>
    </row>
    <row r="7" spans="1:3" s="11" customFormat="1" ht="26.25" customHeight="1" thickBot="1">
      <c r="A7" s="91" t="s">
        <v>2</v>
      </c>
      <c r="B7" s="92" t="s">
        <v>5</v>
      </c>
      <c r="C7" s="94" t="s">
        <v>126</v>
      </c>
    </row>
    <row r="8" spans="1:3" s="11" customFormat="1" ht="15.75" customHeight="1" thickBot="1">
      <c r="A8" s="105"/>
      <c r="B8" s="18" t="s">
        <v>6</v>
      </c>
      <c r="C8" s="113"/>
    </row>
    <row r="9" spans="1:3" s="11" customFormat="1" ht="15.75" customHeight="1">
      <c r="A9" s="98">
        <v>501</v>
      </c>
      <c r="B9" s="95" t="s">
        <v>11</v>
      </c>
      <c r="C9" s="125">
        <v>480.5</v>
      </c>
    </row>
    <row r="10" spans="1:3" s="11" customFormat="1" ht="15.75" customHeight="1">
      <c r="A10" s="99">
        <v>502</v>
      </c>
      <c r="B10" s="96" t="s">
        <v>12</v>
      </c>
      <c r="C10" s="126">
        <v>900.69</v>
      </c>
    </row>
    <row r="11" spans="1:3" s="11" customFormat="1" ht="15.75" customHeight="1">
      <c r="A11" s="99">
        <v>503</v>
      </c>
      <c r="B11" s="96" t="s">
        <v>13</v>
      </c>
      <c r="C11" s="126">
        <v>69.4</v>
      </c>
    </row>
    <row r="12" spans="1:3" s="11" customFormat="1" ht="15.75" customHeight="1">
      <c r="A12" s="99">
        <v>504</v>
      </c>
      <c r="B12" s="96" t="s">
        <v>14</v>
      </c>
      <c r="C12" s="126">
        <v>250</v>
      </c>
    </row>
    <row r="13" spans="1:3" s="11" customFormat="1" ht="15.75" customHeight="1">
      <c r="A13" s="99">
        <v>511</v>
      </c>
      <c r="B13" s="96" t="s">
        <v>15</v>
      </c>
      <c r="C13" s="126">
        <v>987</v>
      </c>
    </row>
    <row r="14" spans="1:3" s="11" customFormat="1" ht="15.75" customHeight="1">
      <c r="A14" s="99">
        <v>512</v>
      </c>
      <c r="B14" s="96" t="s">
        <v>16</v>
      </c>
      <c r="C14" s="126">
        <v>33</v>
      </c>
    </row>
    <row r="15" spans="1:3" s="11" customFormat="1" ht="15.75" customHeight="1">
      <c r="A15" s="99">
        <v>513</v>
      </c>
      <c r="B15" s="96" t="s">
        <v>17</v>
      </c>
      <c r="C15" s="126">
        <v>27</v>
      </c>
    </row>
    <row r="16" spans="1:3" s="11" customFormat="1" ht="15.75" customHeight="1">
      <c r="A16" s="99">
        <v>518</v>
      </c>
      <c r="B16" s="96" t="s">
        <v>18</v>
      </c>
      <c r="C16" s="126">
        <v>4147.3</v>
      </c>
    </row>
    <row r="17" spans="1:3" s="11" customFormat="1" ht="15.75" customHeight="1">
      <c r="A17" s="99">
        <v>521</v>
      </c>
      <c r="B17" s="96" t="s">
        <v>19</v>
      </c>
      <c r="C17" s="127">
        <v>7220</v>
      </c>
    </row>
    <row r="18" spans="1:3" s="11" customFormat="1" ht="15.75" customHeight="1">
      <c r="A18" s="99">
        <v>524</v>
      </c>
      <c r="B18" s="96" t="s">
        <v>23</v>
      </c>
      <c r="C18" s="126">
        <v>2315</v>
      </c>
    </row>
    <row r="19" spans="1:3" s="11" customFormat="1" ht="15.75" customHeight="1">
      <c r="A19" s="99">
        <v>525</v>
      </c>
      <c r="B19" s="96" t="s">
        <v>20</v>
      </c>
      <c r="C19" s="126">
        <v>18.2</v>
      </c>
    </row>
    <row r="20" spans="1:3" s="12" customFormat="1" ht="15.75" customHeight="1">
      <c r="A20" s="99">
        <v>527</v>
      </c>
      <c r="B20" s="96" t="s">
        <v>21</v>
      </c>
      <c r="C20" s="126">
        <v>129.4</v>
      </c>
    </row>
    <row r="21" spans="1:3" s="12" customFormat="1" ht="15.75" customHeight="1">
      <c r="A21" s="99">
        <v>528</v>
      </c>
      <c r="B21" s="96" t="s">
        <v>22</v>
      </c>
      <c r="C21" s="126">
        <v>303.8</v>
      </c>
    </row>
    <row r="22" spans="1:3" s="11" customFormat="1" ht="15.75" customHeight="1">
      <c r="A22" s="99">
        <v>549</v>
      </c>
      <c r="B22" s="96" t="s">
        <v>24</v>
      </c>
      <c r="C22" s="126">
        <v>97.42</v>
      </c>
    </row>
    <row r="23" spans="1:3" s="11" customFormat="1" ht="15.75" customHeight="1">
      <c r="A23" s="99">
        <v>551</v>
      </c>
      <c r="B23" s="96" t="s">
        <v>25</v>
      </c>
      <c r="C23" s="126">
        <v>262.87</v>
      </c>
    </row>
    <row r="24" spans="1:3" s="11" customFormat="1" ht="15.75" customHeight="1">
      <c r="A24" s="100">
        <v>558</v>
      </c>
      <c r="B24" s="101" t="s">
        <v>26</v>
      </c>
      <c r="C24" s="128">
        <v>102</v>
      </c>
    </row>
    <row r="25" spans="1:3" s="11" customFormat="1" ht="15.75" customHeight="1">
      <c r="A25" s="100">
        <v>562</v>
      </c>
      <c r="B25" s="101" t="s">
        <v>27</v>
      </c>
      <c r="C25" s="128">
        <v>24</v>
      </c>
    </row>
    <row r="26" spans="1:3" s="11" customFormat="1" ht="15.75" customHeight="1">
      <c r="A26" s="100">
        <v>563</v>
      </c>
      <c r="B26" s="101" t="s">
        <v>28</v>
      </c>
      <c r="C26" s="128">
        <v>1</v>
      </c>
    </row>
    <row r="27" spans="1:3" s="11" customFormat="1" ht="15.75" customHeight="1">
      <c r="A27" s="102">
        <v>591</v>
      </c>
      <c r="B27" s="96" t="s">
        <v>29</v>
      </c>
      <c r="C27" s="129">
        <v>0</v>
      </c>
    </row>
    <row r="28" spans="1:3" s="11" customFormat="1" ht="14.25" customHeight="1" thickBot="1">
      <c r="A28" s="103">
        <v>595</v>
      </c>
      <c r="B28" s="104" t="s">
        <v>30</v>
      </c>
      <c r="C28" s="130">
        <v>0</v>
      </c>
    </row>
    <row r="29" spans="1:3" s="11" customFormat="1" ht="14.25" customHeight="1" thickBot="1">
      <c r="A29" s="105"/>
      <c r="B29" s="97" t="s">
        <v>8</v>
      </c>
      <c r="C29" s="131">
        <f>SUM(C9:C28)</f>
        <v>17368.579999999998</v>
      </c>
    </row>
    <row r="30" spans="1:3" s="11" customFormat="1" ht="15.75" customHeight="1" thickBot="1">
      <c r="A30" s="106"/>
      <c r="B30" s="97" t="s">
        <v>7</v>
      </c>
      <c r="C30" s="132"/>
    </row>
    <row r="31" spans="1:3" s="11" customFormat="1" ht="15.75" customHeight="1">
      <c r="A31" s="107">
        <v>602</v>
      </c>
      <c r="B31" s="95" t="s">
        <v>31</v>
      </c>
      <c r="C31" s="125">
        <v>4142</v>
      </c>
    </row>
    <row r="32" spans="1:3" s="11" customFormat="1" ht="15.75" customHeight="1">
      <c r="A32" s="102">
        <v>603</v>
      </c>
      <c r="B32" s="96" t="s">
        <v>32</v>
      </c>
      <c r="C32" s="126">
        <v>0</v>
      </c>
    </row>
    <row r="33" spans="1:3" s="11" customFormat="1" ht="15.75" customHeight="1">
      <c r="A33" s="102">
        <v>604</v>
      </c>
      <c r="B33" s="96" t="s">
        <v>33</v>
      </c>
      <c r="C33" s="126">
        <v>330</v>
      </c>
    </row>
    <row r="34" spans="1:5" s="12" customFormat="1" ht="15.75" customHeight="1">
      <c r="A34" s="102">
        <v>646</v>
      </c>
      <c r="B34" s="96" t="s">
        <v>34</v>
      </c>
      <c r="C34" s="126">
        <v>0</v>
      </c>
      <c r="E34" s="16"/>
    </row>
    <row r="35" spans="1:3" s="11" customFormat="1" ht="15.75" customHeight="1">
      <c r="A35" s="102">
        <v>648</v>
      </c>
      <c r="B35" s="96" t="s">
        <v>35</v>
      </c>
      <c r="C35" s="126">
        <v>0</v>
      </c>
    </row>
    <row r="36" spans="1:3" s="11" customFormat="1" ht="15.75" customHeight="1">
      <c r="A36" s="102">
        <v>649</v>
      </c>
      <c r="B36" s="96" t="s">
        <v>36</v>
      </c>
      <c r="C36" s="126">
        <v>30</v>
      </c>
    </row>
    <row r="37" spans="1:3" s="11" customFormat="1" ht="15.75" customHeight="1">
      <c r="A37" s="102">
        <v>662</v>
      </c>
      <c r="B37" s="96" t="s">
        <v>37</v>
      </c>
      <c r="C37" s="126">
        <v>0.6</v>
      </c>
    </row>
    <row r="38" spans="1:3" ht="15.75" customHeight="1">
      <c r="A38" s="102">
        <v>672</v>
      </c>
      <c r="B38" s="96" t="s">
        <v>38</v>
      </c>
      <c r="C38" s="127"/>
    </row>
    <row r="39" spans="1:4" ht="15.75" customHeight="1">
      <c r="A39" s="108"/>
      <c r="B39" s="109" t="s">
        <v>96</v>
      </c>
      <c r="C39" s="133">
        <v>8874.9</v>
      </c>
      <c r="D39" s="183"/>
    </row>
    <row r="40" spans="1:4" ht="15.75" customHeight="1">
      <c r="A40" s="108"/>
      <c r="B40" s="109" t="s">
        <v>97</v>
      </c>
      <c r="C40" s="133">
        <v>1681.5</v>
      </c>
      <c r="D40" s="136"/>
    </row>
    <row r="41" spans="1:4" ht="15.75" customHeight="1">
      <c r="A41" s="108"/>
      <c r="B41" s="109" t="s">
        <v>98</v>
      </c>
      <c r="C41" s="133">
        <v>995</v>
      </c>
      <c r="D41" s="136"/>
    </row>
    <row r="42" spans="1:4" ht="15.75" customHeight="1">
      <c r="A42" s="108"/>
      <c r="B42" s="109" t="s">
        <v>99</v>
      </c>
      <c r="C42" s="133">
        <v>400.2</v>
      </c>
      <c r="D42" s="136"/>
    </row>
    <row r="43" spans="1:4" ht="15.75" customHeight="1">
      <c r="A43" s="108"/>
      <c r="B43" s="109" t="s">
        <v>94</v>
      </c>
      <c r="C43" s="133">
        <v>170</v>
      </c>
      <c r="D43" s="136"/>
    </row>
    <row r="44" spans="1:4" ht="15.75" customHeight="1" thickBot="1">
      <c r="A44" s="110"/>
      <c r="B44" s="111" t="s">
        <v>95</v>
      </c>
      <c r="C44" s="134">
        <v>60</v>
      </c>
      <c r="D44" s="136"/>
    </row>
    <row r="45" spans="1:4" ht="15.75" customHeight="1" thickBot="1">
      <c r="A45" s="112"/>
      <c r="B45" s="97" t="s">
        <v>9</v>
      </c>
      <c r="C45" s="132">
        <f>SUM(C31:C44)</f>
        <v>16684.2</v>
      </c>
      <c r="D45" s="136"/>
    </row>
    <row r="46" spans="1:4" s="11" customFormat="1" ht="15.75" customHeight="1" thickBot="1">
      <c r="A46" s="106"/>
      <c r="B46" s="97" t="s">
        <v>10</v>
      </c>
      <c r="C46" s="135">
        <f>SUM(C45-C29)</f>
        <v>-684.3799999999974</v>
      </c>
      <c r="D46" s="137"/>
    </row>
    <row r="47" spans="1:2" ht="12.75">
      <c r="A47" s="13"/>
      <c r="B47" s="14"/>
    </row>
    <row r="48" spans="1:2" ht="12.75">
      <c r="A48" s="13"/>
      <c r="B48" s="14"/>
    </row>
    <row r="49" spans="1:2" ht="18.75">
      <c r="A49" s="159" t="s">
        <v>39</v>
      </c>
      <c r="B49" s="159"/>
    </row>
    <row r="50" spans="1:2" ht="13.5" thickBot="1">
      <c r="A50" s="13"/>
      <c r="B50" s="14"/>
    </row>
    <row r="51" spans="1:3" s="11" customFormat="1" ht="24" customHeight="1" thickBot="1">
      <c r="A51" s="91" t="s">
        <v>2</v>
      </c>
      <c r="B51" s="92" t="s">
        <v>5</v>
      </c>
      <c r="C51" s="94" t="s">
        <v>4</v>
      </c>
    </row>
    <row r="52" spans="1:3" s="11" customFormat="1" ht="15.75" customHeight="1" thickBot="1">
      <c r="A52" s="105"/>
      <c r="B52" s="18" t="s">
        <v>6</v>
      </c>
      <c r="C52" s="113"/>
    </row>
    <row r="53" spans="1:3" ht="15.75">
      <c r="A53" s="98">
        <v>501</v>
      </c>
      <c r="B53" s="95" t="s">
        <v>11</v>
      </c>
      <c r="C53" s="125">
        <v>144</v>
      </c>
    </row>
    <row r="54" spans="1:3" ht="15.75">
      <c r="A54" s="99">
        <v>502</v>
      </c>
      <c r="B54" s="96" t="s">
        <v>12</v>
      </c>
      <c r="C54" s="126">
        <v>100</v>
      </c>
    </row>
    <row r="55" spans="1:3" ht="15.75">
      <c r="A55" s="99">
        <v>503</v>
      </c>
      <c r="B55" s="96" t="s">
        <v>13</v>
      </c>
      <c r="C55" s="126">
        <v>7</v>
      </c>
    </row>
    <row r="56" spans="1:3" ht="15.75">
      <c r="A56" s="99">
        <v>511</v>
      </c>
      <c r="B56" s="96" t="s">
        <v>15</v>
      </c>
      <c r="C56" s="126">
        <v>55</v>
      </c>
    </row>
    <row r="57" spans="1:3" ht="15.75">
      <c r="A57" s="99">
        <v>518</v>
      </c>
      <c r="B57" s="96" t="s">
        <v>18</v>
      </c>
      <c r="C57" s="126">
        <v>242.5</v>
      </c>
    </row>
    <row r="58" spans="1:3" ht="15.75">
      <c r="A58" s="99">
        <v>521</v>
      </c>
      <c r="B58" s="96" t="s">
        <v>19</v>
      </c>
      <c r="C58" s="127">
        <v>282.8</v>
      </c>
    </row>
    <row r="59" spans="1:3" ht="15.75">
      <c r="A59" s="99">
        <v>524</v>
      </c>
      <c r="B59" s="96" t="s">
        <v>23</v>
      </c>
      <c r="C59" s="126">
        <v>96.16</v>
      </c>
    </row>
    <row r="60" spans="1:3" ht="15.75">
      <c r="A60" s="99">
        <v>525</v>
      </c>
      <c r="B60" s="96" t="s">
        <v>20</v>
      </c>
      <c r="C60" s="126">
        <v>1</v>
      </c>
    </row>
    <row r="61" spans="1:3" ht="15.75">
      <c r="A61" s="99">
        <v>527</v>
      </c>
      <c r="B61" s="96" t="s">
        <v>21</v>
      </c>
      <c r="C61" s="126">
        <v>5.66</v>
      </c>
    </row>
    <row r="62" spans="1:3" ht="15.75">
      <c r="A62" s="99">
        <v>528</v>
      </c>
      <c r="B62" s="96" t="s">
        <v>22</v>
      </c>
      <c r="C62" s="126">
        <v>11.5</v>
      </c>
    </row>
    <row r="63" spans="1:3" ht="15.75">
      <c r="A63" s="99">
        <v>549</v>
      </c>
      <c r="B63" s="96" t="s">
        <v>24</v>
      </c>
      <c r="C63" s="126">
        <v>20</v>
      </c>
    </row>
    <row r="64" spans="1:3" ht="15.75">
      <c r="A64" s="99">
        <v>551</v>
      </c>
      <c r="B64" s="96" t="s">
        <v>25</v>
      </c>
      <c r="C64" s="126">
        <v>0</v>
      </c>
    </row>
    <row r="65" spans="1:3" ht="16.5" thickBot="1">
      <c r="A65" s="100">
        <v>558</v>
      </c>
      <c r="B65" s="101" t="s">
        <v>26</v>
      </c>
      <c r="C65" s="128">
        <v>30</v>
      </c>
    </row>
    <row r="66" spans="1:3" ht="16.5" thickBot="1">
      <c r="A66" s="105"/>
      <c r="B66" s="97" t="s">
        <v>40</v>
      </c>
      <c r="C66" s="131">
        <f>SUM(C53:C65)</f>
        <v>995.6199999999999</v>
      </c>
    </row>
    <row r="67" spans="1:3" ht="16.5" thickBot="1">
      <c r="A67" s="106"/>
      <c r="B67" s="97" t="s">
        <v>7</v>
      </c>
      <c r="C67" s="132"/>
    </row>
    <row r="68" spans="1:3" ht="15.75">
      <c r="A68" s="107">
        <v>602</v>
      </c>
      <c r="B68" s="95" t="s">
        <v>31</v>
      </c>
      <c r="C68" s="125">
        <v>223</v>
      </c>
    </row>
    <row r="69" spans="1:3" ht="15.75">
      <c r="A69" s="102">
        <v>603</v>
      </c>
      <c r="B69" s="96" t="s">
        <v>32</v>
      </c>
      <c r="C69" s="126">
        <v>1457</v>
      </c>
    </row>
    <row r="70" spans="1:3" ht="15.75">
      <c r="A70" s="102">
        <v>646</v>
      </c>
      <c r="B70" s="96" t="s">
        <v>34</v>
      </c>
      <c r="C70" s="126">
        <v>0</v>
      </c>
    </row>
    <row r="71" spans="1:3" ht="16.5" thickBot="1">
      <c r="A71" s="102">
        <v>649</v>
      </c>
      <c r="B71" s="96" t="s">
        <v>36</v>
      </c>
      <c r="C71" s="126">
        <v>0</v>
      </c>
    </row>
    <row r="72" spans="1:3" ht="16.5" thickBot="1">
      <c r="A72" s="112"/>
      <c r="B72" s="97" t="s">
        <v>41</v>
      </c>
      <c r="C72" s="132">
        <f>SUM(C68:C71)</f>
        <v>1680</v>
      </c>
    </row>
    <row r="73" spans="1:3" ht="16.5" thickBot="1">
      <c r="A73" s="106"/>
      <c r="B73" s="97" t="s">
        <v>42</v>
      </c>
      <c r="C73" s="135">
        <f>SUM(C72-C66)</f>
        <v>684.3800000000001</v>
      </c>
    </row>
    <row r="74" spans="1:3" ht="16.5" thickBot="1">
      <c r="A74" s="105"/>
      <c r="B74" s="97" t="s">
        <v>43</v>
      </c>
      <c r="C74" s="131">
        <f>SUM(C29,C66)</f>
        <v>18364.199999999997</v>
      </c>
    </row>
    <row r="75" spans="1:3" ht="16.5" thickBot="1">
      <c r="A75" s="112"/>
      <c r="B75" s="97" t="s">
        <v>44</v>
      </c>
      <c r="C75" s="132">
        <f>SUM(C45,C72)</f>
        <v>18364.2</v>
      </c>
    </row>
    <row r="76" spans="1:3" ht="16.5" thickBot="1">
      <c r="A76" s="106"/>
      <c r="B76" s="97" t="s">
        <v>45</v>
      </c>
      <c r="C76" s="135">
        <f>SUM(C75-C74)</f>
        <v>3.637978807091713E-12</v>
      </c>
    </row>
  </sheetData>
  <sheetProtection/>
  <mergeCells count="4">
    <mergeCell ref="A2:C2"/>
    <mergeCell ref="A4:C4"/>
    <mergeCell ref="A5:B5"/>
    <mergeCell ref="A49:B49"/>
  </mergeCells>
  <conditionalFormatting sqref="C38 C17 C58">
    <cfRule type="cellIs" priority="2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9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5"/>
  <sheetViews>
    <sheetView zoomScalePageLayoutView="0" workbookViewId="0" topLeftCell="A175">
      <selection activeCell="I2" sqref="I2"/>
    </sheetView>
  </sheetViews>
  <sheetFormatPr defaultColWidth="8.875" defaultRowHeight="12.75"/>
  <cols>
    <col min="1" max="1" width="16.75390625" style="153" customWidth="1"/>
    <col min="2" max="2" width="47.25390625" style="154" customWidth="1"/>
    <col min="3" max="4" width="6.25390625" style="153" customWidth="1"/>
    <col min="5" max="5" width="11.75390625" style="153" customWidth="1"/>
    <col min="6" max="6" width="57.375" style="154" customWidth="1"/>
    <col min="7" max="7" width="15.375" style="155" customWidth="1"/>
    <col min="8" max="8" width="9.875" style="138" bestFit="1" customWidth="1"/>
    <col min="9" max="14" width="8.875" style="138" customWidth="1"/>
    <col min="15" max="15" width="9.375" style="138" bestFit="1" customWidth="1"/>
    <col min="16" max="16384" width="8.875" style="138" customWidth="1"/>
  </cols>
  <sheetData>
    <row r="1" spans="1:7" ht="37.5" customHeight="1">
      <c r="A1" s="160" t="s">
        <v>127</v>
      </c>
      <c r="B1" s="160"/>
      <c r="C1" s="160"/>
      <c r="D1" s="160"/>
      <c r="E1" s="160"/>
      <c r="F1" s="160"/>
      <c r="G1" s="160"/>
    </row>
    <row r="2" spans="1:7" ht="37.5" customHeight="1">
      <c r="A2" s="139" t="s">
        <v>128</v>
      </c>
      <c r="B2" s="140" t="s">
        <v>129</v>
      </c>
      <c r="C2" s="139" t="s">
        <v>130</v>
      </c>
      <c r="D2" s="139" t="s">
        <v>2</v>
      </c>
      <c r="E2" s="139" t="s">
        <v>131</v>
      </c>
      <c r="F2" s="140" t="s">
        <v>132</v>
      </c>
      <c r="G2" s="141" t="s">
        <v>133</v>
      </c>
    </row>
    <row r="3" spans="1:7" ht="14.25">
      <c r="A3" s="142">
        <v>1</v>
      </c>
      <c r="B3" s="143" t="s">
        <v>134</v>
      </c>
      <c r="C3" s="142">
        <v>1</v>
      </c>
      <c r="D3" s="142">
        <v>501</v>
      </c>
      <c r="E3" s="142" t="s">
        <v>135</v>
      </c>
      <c r="F3" s="143" t="s">
        <v>136</v>
      </c>
      <c r="G3" s="144">
        <v>4</v>
      </c>
    </row>
    <row r="4" spans="1:7" ht="14.25">
      <c r="A4" s="142">
        <v>1</v>
      </c>
      <c r="B4" s="143" t="s">
        <v>134</v>
      </c>
      <c r="C4" s="142">
        <v>1</v>
      </c>
      <c r="D4" s="142">
        <v>501</v>
      </c>
      <c r="E4" s="142" t="s">
        <v>137</v>
      </c>
      <c r="F4" s="143" t="s">
        <v>138</v>
      </c>
      <c r="G4" s="144">
        <v>7</v>
      </c>
    </row>
    <row r="5" spans="1:7" ht="14.25">
      <c r="A5" s="142">
        <v>1</v>
      </c>
      <c r="B5" s="143" t="s">
        <v>134</v>
      </c>
      <c r="C5" s="142">
        <v>1</v>
      </c>
      <c r="D5" s="142">
        <v>501</v>
      </c>
      <c r="E5" s="142" t="s">
        <v>139</v>
      </c>
      <c r="F5" s="143" t="s">
        <v>140</v>
      </c>
      <c r="G5" s="144">
        <v>10</v>
      </c>
    </row>
    <row r="6" spans="1:7" ht="14.25">
      <c r="A6" s="142">
        <v>1</v>
      </c>
      <c r="B6" s="143" t="s">
        <v>134</v>
      </c>
      <c r="C6" s="142">
        <v>1</v>
      </c>
      <c r="D6" s="142">
        <v>501</v>
      </c>
      <c r="E6" s="142" t="s">
        <v>141</v>
      </c>
      <c r="F6" s="143" t="s">
        <v>142</v>
      </c>
      <c r="G6" s="144">
        <v>8.5</v>
      </c>
    </row>
    <row r="7" spans="1:7" ht="14.25">
      <c r="A7" s="142">
        <v>1</v>
      </c>
      <c r="B7" s="143" t="s">
        <v>134</v>
      </c>
      <c r="C7" s="142">
        <v>1</v>
      </c>
      <c r="D7" s="142">
        <v>501</v>
      </c>
      <c r="E7" s="142" t="s">
        <v>143</v>
      </c>
      <c r="F7" s="143" t="s">
        <v>144</v>
      </c>
      <c r="G7" s="144">
        <v>35</v>
      </c>
    </row>
    <row r="8" spans="1:7" ht="14.25">
      <c r="A8" s="142">
        <v>1</v>
      </c>
      <c r="B8" s="143" t="s">
        <v>134</v>
      </c>
      <c r="C8" s="142">
        <v>1</v>
      </c>
      <c r="D8" s="142">
        <v>501</v>
      </c>
      <c r="E8" s="142" t="s">
        <v>145</v>
      </c>
      <c r="F8" s="143" t="s">
        <v>146</v>
      </c>
      <c r="G8" s="144">
        <v>3</v>
      </c>
    </row>
    <row r="9" spans="1:8" ht="14.25">
      <c r="A9" s="142">
        <v>1</v>
      </c>
      <c r="B9" s="143" t="s">
        <v>134</v>
      </c>
      <c r="C9" s="142">
        <v>1</v>
      </c>
      <c r="D9" s="142">
        <v>501</v>
      </c>
      <c r="E9" s="142" t="s">
        <v>147</v>
      </c>
      <c r="F9" s="143" t="s">
        <v>148</v>
      </c>
      <c r="G9" s="144">
        <v>11</v>
      </c>
      <c r="H9" s="145"/>
    </row>
    <row r="10" spans="1:7" ht="14.25">
      <c r="A10" s="142">
        <v>1</v>
      </c>
      <c r="B10" s="143" t="s">
        <v>134</v>
      </c>
      <c r="C10" s="142">
        <v>1</v>
      </c>
      <c r="D10" s="142">
        <v>502</v>
      </c>
      <c r="E10" s="142" t="s">
        <v>149</v>
      </c>
      <c r="F10" s="143" t="s">
        <v>150</v>
      </c>
      <c r="G10" s="144">
        <v>8</v>
      </c>
    </row>
    <row r="11" spans="1:7" ht="14.25">
      <c r="A11" s="142">
        <v>1</v>
      </c>
      <c r="B11" s="143" t="s">
        <v>134</v>
      </c>
      <c r="C11" s="142">
        <v>1</v>
      </c>
      <c r="D11" s="142">
        <v>503</v>
      </c>
      <c r="E11" s="142" t="s">
        <v>151</v>
      </c>
      <c r="F11" s="143" t="s">
        <v>152</v>
      </c>
      <c r="G11" s="144">
        <v>13</v>
      </c>
    </row>
    <row r="12" spans="1:7" ht="14.25">
      <c r="A12" s="142">
        <v>1</v>
      </c>
      <c r="B12" s="143" t="s">
        <v>134</v>
      </c>
      <c r="C12" s="142">
        <v>1</v>
      </c>
      <c r="D12" s="142">
        <v>511</v>
      </c>
      <c r="E12" s="142" t="s">
        <v>153</v>
      </c>
      <c r="F12" s="143" t="s">
        <v>154</v>
      </c>
      <c r="G12" s="144">
        <v>80</v>
      </c>
    </row>
    <row r="13" spans="1:7" ht="14.25">
      <c r="A13" s="142">
        <v>1</v>
      </c>
      <c r="B13" s="143" t="s">
        <v>134</v>
      </c>
      <c r="C13" s="142">
        <v>1</v>
      </c>
      <c r="D13" s="142">
        <v>511</v>
      </c>
      <c r="E13" s="142" t="s">
        <v>155</v>
      </c>
      <c r="F13" s="143" t="s">
        <v>156</v>
      </c>
      <c r="G13" s="144">
        <v>600</v>
      </c>
    </row>
    <row r="14" spans="1:7" ht="14.25">
      <c r="A14" s="142">
        <v>1</v>
      </c>
      <c r="B14" s="143" t="s">
        <v>134</v>
      </c>
      <c r="C14" s="142">
        <v>1</v>
      </c>
      <c r="D14" s="142">
        <v>511</v>
      </c>
      <c r="E14" s="142" t="s">
        <v>157</v>
      </c>
      <c r="F14" s="143" t="s">
        <v>158</v>
      </c>
      <c r="G14" s="144">
        <v>4</v>
      </c>
    </row>
    <row r="15" spans="1:8" ht="14.25">
      <c r="A15" s="142">
        <v>1</v>
      </c>
      <c r="B15" s="143" t="s">
        <v>134</v>
      </c>
      <c r="C15" s="142">
        <v>1</v>
      </c>
      <c r="D15" s="142">
        <v>511</v>
      </c>
      <c r="E15" s="142" t="s">
        <v>159</v>
      </c>
      <c r="F15" s="143" t="s">
        <v>160</v>
      </c>
      <c r="G15" s="144">
        <v>5</v>
      </c>
      <c r="H15" s="145"/>
    </row>
    <row r="16" spans="1:7" ht="14.25">
      <c r="A16" s="142">
        <v>1</v>
      </c>
      <c r="B16" s="143" t="s">
        <v>134</v>
      </c>
      <c r="C16" s="142">
        <v>1</v>
      </c>
      <c r="D16" s="142">
        <v>512</v>
      </c>
      <c r="E16" s="142" t="s">
        <v>161</v>
      </c>
      <c r="F16" s="143" t="s">
        <v>162</v>
      </c>
      <c r="G16" s="144">
        <v>20</v>
      </c>
    </row>
    <row r="17" spans="1:7" ht="14.25">
      <c r="A17" s="142">
        <v>1</v>
      </c>
      <c r="B17" s="143" t="s">
        <v>134</v>
      </c>
      <c r="C17" s="142">
        <v>1</v>
      </c>
      <c r="D17" s="142">
        <v>513</v>
      </c>
      <c r="E17" s="142" t="s">
        <v>163</v>
      </c>
      <c r="F17" s="143" t="s">
        <v>164</v>
      </c>
      <c r="G17" s="144">
        <v>15</v>
      </c>
    </row>
    <row r="18" spans="1:7" ht="14.25">
      <c r="A18" s="142">
        <v>1</v>
      </c>
      <c r="B18" s="143" t="s">
        <v>134</v>
      </c>
      <c r="C18" s="142">
        <v>1</v>
      </c>
      <c r="D18" s="142">
        <v>518</v>
      </c>
      <c r="E18" s="142" t="s">
        <v>165</v>
      </c>
      <c r="F18" s="143" t="s">
        <v>166</v>
      </c>
      <c r="G18" s="144">
        <v>34</v>
      </c>
    </row>
    <row r="19" spans="1:7" ht="14.25">
      <c r="A19" s="142">
        <v>1</v>
      </c>
      <c r="B19" s="143" t="s">
        <v>134</v>
      </c>
      <c r="C19" s="142">
        <v>1</v>
      </c>
      <c r="D19" s="142">
        <v>518</v>
      </c>
      <c r="E19" s="142" t="s">
        <v>167</v>
      </c>
      <c r="F19" s="143" t="s">
        <v>168</v>
      </c>
      <c r="G19" s="144">
        <v>5</v>
      </c>
    </row>
    <row r="20" spans="1:7" ht="14.25">
      <c r="A20" s="142">
        <v>1</v>
      </c>
      <c r="B20" s="143" t="s">
        <v>134</v>
      </c>
      <c r="C20" s="142">
        <v>1</v>
      </c>
      <c r="D20" s="142">
        <v>518</v>
      </c>
      <c r="E20" s="142" t="s">
        <v>169</v>
      </c>
      <c r="F20" s="143" t="s">
        <v>170</v>
      </c>
      <c r="G20" s="144">
        <v>10</v>
      </c>
    </row>
    <row r="21" spans="1:7" ht="14.25">
      <c r="A21" s="142">
        <v>1</v>
      </c>
      <c r="B21" s="143" t="s">
        <v>134</v>
      </c>
      <c r="C21" s="142">
        <v>1</v>
      </c>
      <c r="D21" s="142">
        <v>518</v>
      </c>
      <c r="E21" s="142" t="s">
        <v>171</v>
      </c>
      <c r="F21" s="143" t="s">
        <v>172</v>
      </c>
      <c r="G21" s="144">
        <v>5</v>
      </c>
    </row>
    <row r="22" spans="1:7" ht="14.25">
      <c r="A22" s="142">
        <v>1</v>
      </c>
      <c r="B22" s="143" t="s">
        <v>134</v>
      </c>
      <c r="C22" s="142">
        <v>1</v>
      </c>
      <c r="D22" s="142">
        <v>518</v>
      </c>
      <c r="E22" s="142" t="s">
        <v>173</v>
      </c>
      <c r="F22" s="143" t="s">
        <v>174</v>
      </c>
      <c r="G22" s="144">
        <v>1.8</v>
      </c>
    </row>
    <row r="23" spans="1:7" ht="14.25">
      <c r="A23" s="142">
        <v>1</v>
      </c>
      <c r="B23" s="143" t="s">
        <v>134</v>
      </c>
      <c r="C23" s="142">
        <v>1</v>
      </c>
      <c r="D23" s="142">
        <v>518</v>
      </c>
      <c r="E23" s="142" t="s">
        <v>175</v>
      </c>
      <c r="F23" s="143" t="s">
        <v>176</v>
      </c>
      <c r="G23" s="144">
        <v>9</v>
      </c>
    </row>
    <row r="24" spans="1:7" ht="14.25">
      <c r="A24" s="142">
        <v>1</v>
      </c>
      <c r="B24" s="143" t="s">
        <v>134</v>
      </c>
      <c r="C24" s="142">
        <v>1</v>
      </c>
      <c r="D24" s="142">
        <v>518</v>
      </c>
      <c r="E24" s="142" t="s">
        <v>177</v>
      </c>
      <c r="F24" s="143" t="s">
        <v>178</v>
      </c>
      <c r="G24" s="144">
        <v>11</v>
      </c>
    </row>
    <row r="25" spans="1:7" ht="14.25">
      <c r="A25" s="142">
        <v>1</v>
      </c>
      <c r="B25" s="143" t="s">
        <v>134</v>
      </c>
      <c r="C25" s="142">
        <v>1</v>
      </c>
      <c r="D25" s="142">
        <v>518</v>
      </c>
      <c r="E25" s="142" t="s">
        <v>179</v>
      </c>
      <c r="F25" s="143" t="s">
        <v>180</v>
      </c>
      <c r="G25" s="144">
        <v>0.3</v>
      </c>
    </row>
    <row r="26" spans="1:7" ht="14.25">
      <c r="A26" s="142">
        <v>1</v>
      </c>
      <c r="B26" s="143" t="s">
        <v>134</v>
      </c>
      <c r="C26" s="142">
        <v>1</v>
      </c>
      <c r="D26" s="142">
        <v>518</v>
      </c>
      <c r="E26" s="142" t="s">
        <v>181</v>
      </c>
      <c r="F26" s="143" t="s">
        <v>182</v>
      </c>
      <c r="G26" s="144">
        <v>40</v>
      </c>
    </row>
    <row r="27" spans="1:7" ht="14.25">
      <c r="A27" s="142">
        <v>1</v>
      </c>
      <c r="B27" s="143" t="s">
        <v>134</v>
      </c>
      <c r="C27" s="142">
        <v>1</v>
      </c>
      <c r="D27" s="142">
        <v>518</v>
      </c>
      <c r="E27" s="142" t="s">
        <v>183</v>
      </c>
      <c r="F27" s="143" t="s">
        <v>184</v>
      </c>
      <c r="G27" s="144">
        <v>7</v>
      </c>
    </row>
    <row r="28" spans="1:8" ht="14.25">
      <c r="A28" s="142">
        <v>1</v>
      </c>
      <c r="B28" s="143" t="s">
        <v>134</v>
      </c>
      <c r="C28" s="142">
        <v>1</v>
      </c>
      <c r="D28" s="142">
        <v>518</v>
      </c>
      <c r="E28" s="142" t="s">
        <v>185</v>
      </c>
      <c r="F28" s="143" t="s">
        <v>186</v>
      </c>
      <c r="G28" s="144">
        <v>3</v>
      </c>
      <c r="H28" s="145"/>
    </row>
    <row r="29" spans="1:7" ht="14.25">
      <c r="A29" s="142">
        <v>1</v>
      </c>
      <c r="B29" s="143" t="s">
        <v>134</v>
      </c>
      <c r="C29" s="142">
        <v>1</v>
      </c>
      <c r="D29" s="142">
        <v>521</v>
      </c>
      <c r="E29" s="142" t="s">
        <v>187</v>
      </c>
      <c r="F29" s="143" t="s">
        <v>188</v>
      </c>
      <c r="G29" s="144">
        <v>3310.98</v>
      </c>
    </row>
    <row r="30" spans="1:8" ht="14.25">
      <c r="A30" s="142">
        <v>1</v>
      </c>
      <c r="B30" s="143" t="s">
        <v>134</v>
      </c>
      <c r="C30" s="142">
        <v>1</v>
      </c>
      <c r="D30" s="142">
        <v>521</v>
      </c>
      <c r="E30" s="142" t="s">
        <v>189</v>
      </c>
      <c r="F30" s="143" t="s">
        <v>190</v>
      </c>
      <c r="G30" s="144">
        <v>87.78</v>
      </c>
      <c r="H30" s="145"/>
    </row>
    <row r="31" spans="1:7" ht="14.25">
      <c r="A31" s="142">
        <v>1</v>
      </c>
      <c r="B31" s="143" t="s">
        <v>134</v>
      </c>
      <c r="C31" s="142">
        <v>1</v>
      </c>
      <c r="D31" s="142">
        <v>524</v>
      </c>
      <c r="E31" s="142" t="s">
        <v>191</v>
      </c>
      <c r="F31" s="143" t="s">
        <v>192</v>
      </c>
      <c r="G31" s="144">
        <v>302.01</v>
      </c>
    </row>
    <row r="32" spans="1:8" ht="14.25">
      <c r="A32" s="142">
        <v>1</v>
      </c>
      <c r="B32" s="143" t="s">
        <v>134</v>
      </c>
      <c r="C32" s="142">
        <v>1</v>
      </c>
      <c r="D32" s="142">
        <v>524</v>
      </c>
      <c r="E32" s="142" t="s">
        <v>193</v>
      </c>
      <c r="F32" s="143" t="s">
        <v>194</v>
      </c>
      <c r="G32" s="144">
        <v>838.92</v>
      </c>
      <c r="H32" s="145"/>
    </row>
    <row r="33" spans="1:7" ht="14.25">
      <c r="A33" s="142">
        <v>1</v>
      </c>
      <c r="B33" s="143" t="s">
        <v>134</v>
      </c>
      <c r="C33" s="142">
        <v>1</v>
      </c>
      <c r="D33" s="142">
        <v>525</v>
      </c>
      <c r="E33" s="142" t="s">
        <v>195</v>
      </c>
      <c r="F33" s="143" t="s">
        <v>196</v>
      </c>
      <c r="G33" s="144">
        <v>18.2</v>
      </c>
    </row>
    <row r="34" spans="1:7" ht="14.25">
      <c r="A34" s="142">
        <v>1</v>
      </c>
      <c r="B34" s="143" t="s">
        <v>134</v>
      </c>
      <c r="C34" s="142">
        <v>1</v>
      </c>
      <c r="D34" s="142">
        <v>527</v>
      </c>
      <c r="E34" s="142" t="s">
        <v>197</v>
      </c>
      <c r="F34" s="143" t="s">
        <v>198</v>
      </c>
      <c r="G34" s="144">
        <v>66.22</v>
      </c>
    </row>
    <row r="35" spans="1:7" ht="14.25">
      <c r="A35" s="142">
        <v>1</v>
      </c>
      <c r="B35" s="143" t="s">
        <v>134</v>
      </c>
      <c r="C35" s="142">
        <v>1</v>
      </c>
      <c r="D35" s="142">
        <v>528</v>
      </c>
      <c r="E35" s="142" t="s">
        <v>199</v>
      </c>
      <c r="F35" s="143" t="s">
        <v>200</v>
      </c>
      <c r="G35" s="144">
        <v>149.85</v>
      </c>
    </row>
    <row r="36" spans="1:7" ht="14.25">
      <c r="A36" s="142">
        <v>1</v>
      </c>
      <c r="B36" s="143" t="s">
        <v>134</v>
      </c>
      <c r="C36" s="142">
        <v>1</v>
      </c>
      <c r="D36" s="142">
        <v>549</v>
      </c>
      <c r="E36" s="142" t="s">
        <v>201</v>
      </c>
      <c r="F36" s="143" t="s">
        <v>202</v>
      </c>
      <c r="G36" s="144">
        <v>1</v>
      </c>
    </row>
    <row r="37" spans="1:7" ht="14.25">
      <c r="A37" s="142">
        <v>1</v>
      </c>
      <c r="B37" s="143" t="s">
        <v>134</v>
      </c>
      <c r="C37" s="142">
        <v>1</v>
      </c>
      <c r="D37" s="142">
        <v>549</v>
      </c>
      <c r="E37" s="142" t="s">
        <v>203</v>
      </c>
      <c r="F37" s="143" t="s">
        <v>204</v>
      </c>
      <c r="G37" s="144">
        <v>1.3</v>
      </c>
    </row>
    <row r="38" spans="1:8" ht="14.25">
      <c r="A38" s="142">
        <v>1</v>
      </c>
      <c r="B38" s="143" t="s">
        <v>134</v>
      </c>
      <c r="C38" s="142">
        <v>1</v>
      </c>
      <c r="D38" s="142">
        <v>549</v>
      </c>
      <c r="E38" s="142" t="s">
        <v>205</v>
      </c>
      <c r="F38" s="143" t="s">
        <v>206</v>
      </c>
      <c r="G38" s="144">
        <v>40</v>
      </c>
      <c r="H38" s="145"/>
    </row>
    <row r="39" spans="1:7" ht="14.25">
      <c r="A39" s="142">
        <v>1</v>
      </c>
      <c r="B39" s="143" t="s">
        <v>134</v>
      </c>
      <c r="C39" s="142">
        <v>1</v>
      </c>
      <c r="D39" s="142">
        <v>558</v>
      </c>
      <c r="E39" s="142" t="s">
        <v>207</v>
      </c>
      <c r="F39" s="143" t="s">
        <v>208</v>
      </c>
      <c r="G39" s="144">
        <v>32</v>
      </c>
    </row>
    <row r="40" spans="1:7" ht="14.25">
      <c r="A40" s="142">
        <v>1</v>
      </c>
      <c r="B40" s="143" t="s">
        <v>134</v>
      </c>
      <c r="C40" s="142">
        <v>1</v>
      </c>
      <c r="D40" s="142">
        <v>562</v>
      </c>
      <c r="E40" s="142" t="s">
        <v>209</v>
      </c>
      <c r="F40" s="143" t="s">
        <v>210</v>
      </c>
      <c r="G40" s="144">
        <v>0</v>
      </c>
    </row>
    <row r="41" spans="1:7" ht="14.25">
      <c r="A41" s="142">
        <v>1</v>
      </c>
      <c r="B41" s="143" t="s">
        <v>134</v>
      </c>
      <c r="C41" s="142">
        <v>1</v>
      </c>
      <c r="D41" s="142">
        <v>563</v>
      </c>
      <c r="E41" s="142" t="s">
        <v>211</v>
      </c>
      <c r="F41" s="143" t="s">
        <v>212</v>
      </c>
      <c r="G41" s="144">
        <v>1</v>
      </c>
    </row>
    <row r="42" spans="1:7" ht="14.25">
      <c r="A42" s="146" t="s">
        <v>213</v>
      </c>
      <c r="B42" s="147"/>
      <c r="C42" s="146">
        <v>1</v>
      </c>
      <c r="D42" s="146"/>
      <c r="E42" s="146"/>
      <c r="F42" s="147"/>
      <c r="G42" s="148">
        <f>SUM(G3:G41)</f>
        <v>5798.860000000001</v>
      </c>
    </row>
    <row r="43" spans="1:7" ht="14.25">
      <c r="A43" s="142">
        <v>1</v>
      </c>
      <c r="B43" s="143" t="s">
        <v>134</v>
      </c>
      <c r="C43" s="142">
        <v>1</v>
      </c>
      <c r="D43" s="142">
        <v>602</v>
      </c>
      <c r="E43" s="142" t="s">
        <v>214</v>
      </c>
      <c r="F43" s="143" t="s">
        <v>215</v>
      </c>
      <c r="G43" s="144">
        <v>5</v>
      </c>
    </row>
    <row r="44" spans="1:8" ht="14.25">
      <c r="A44" s="142">
        <v>1</v>
      </c>
      <c r="B44" s="143" t="s">
        <v>134</v>
      </c>
      <c r="C44" s="142">
        <v>1</v>
      </c>
      <c r="D44" s="142">
        <v>602</v>
      </c>
      <c r="E44" s="142" t="s">
        <v>216</v>
      </c>
      <c r="F44" s="143" t="s">
        <v>217</v>
      </c>
      <c r="G44" s="144">
        <v>1</v>
      </c>
      <c r="H44" s="145"/>
    </row>
    <row r="45" spans="1:7" ht="14.25">
      <c r="A45" s="142">
        <v>1</v>
      </c>
      <c r="B45" s="143" t="s">
        <v>134</v>
      </c>
      <c r="C45" s="142">
        <v>1</v>
      </c>
      <c r="D45" s="142">
        <v>649</v>
      </c>
      <c r="E45" s="142" t="s">
        <v>218</v>
      </c>
      <c r="F45" s="143" t="s">
        <v>219</v>
      </c>
      <c r="G45" s="144">
        <v>2</v>
      </c>
    </row>
    <row r="46" spans="1:8" ht="14.25">
      <c r="A46" s="142">
        <v>1</v>
      </c>
      <c r="B46" s="143" t="s">
        <v>134</v>
      </c>
      <c r="C46" s="142">
        <v>1</v>
      </c>
      <c r="D46" s="142">
        <v>649</v>
      </c>
      <c r="E46" s="142" t="s">
        <v>220</v>
      </c>
      <c r="F46" s="143" t="s">
        <v>221</v>
      </c>
      <c r="G46" s="144">
        <v>25</v>
      </c>
      <c r="H46" s="145"/>
    </row>
    <row r="47" spans="1:7" ht="14.25">
      <c r="A47" s="142">
        <v>1</v>
      </c>
      <c r="B47" s="143" t="s">
        <v>134</v>
      </c>
      <c r="C47" s="142">
        <v>1</v>
      </c>
      <c r="D47" s="142">
        <v>662</v>
      </c>
      <c r="E47" s="142" t="s">
        <v>222</v>
      </c>
      <c r="F47" s="143" t="s">
        <v>223</v>
      </c>
      <c r="G47" s="144">
        <v>0.6</v>
      </c>
    </row>
    <row r="48" spans="1:7" ht="14.25">
      <c r="A48" s="142">
        <v>1</v>
      </c>
      <c r="B48" s="143" t="s">
        <v>134</v>
      </c>
      <c r="C48" s="142">
        <v>1</v>
      </c>
      <c r="D48" s="142">
        <v>672</v>
      </c>
      <c r="E48" s="142" t="s">
        <v>224</v>
      </c>
      <c r="F48" s="143" t="s">
        <v>225</v>
      </c>
      <c r="G48" s="144">
        <v>60</v>
      </c>
    </row>
    <row r="49" spans="1:14" ht="14.25">
      <c r="A49" s="142">
        <v>1</v>
      </c>
      <c r="B49" s="143" t="s">
        <v>134</v>
      </c>
      <c r="C49" s="142">
        <v>1</v>
      </c>
      <c r="D49" s="142">
        <v>672</v>
      </c>
      <c r="E49" s="142" t="s">
        <v>226</v>
      </c>
      <c r="F49" s="143" t="s">
        <v>227</v>
      </c>
      <c r="G49" s="149">
        <v>5705.26</v>
      </c>
      <c r="H49" s="150"/>
      <c r="I49" s="150"/>
      <c r="J49" s="151"/>
      <c r="K49" s="151"/>
      <c r="L49" s="150"/>
      <c r="M49" s="150"/>
      <c r="N49" s="145"/>
    </row>
    <row r="50" spans="1:15" ht="14.25">
      <c r="A50" s="146" t="s">
        <v>228</v>
      </c>
      <c r="B50" s="147"/>
      <c r="C50" s="146">
        <v>1</v>
      </c>
      <c r="D50" s="146"/>
      <c r="E50" s="146"/>
      <c r="F50" s="147"/>
      <c r="G50" s="148">
        <f>SUM(G43:G49)</f>
        <v>5798.860000000001</v>
      </c>
      <c r="N50" s="145"/>
      <c r="O50" s="145"/>
    </row>
    <row r="51" spans="1:14" ht="14.25">
      <c r="A51" s="146" t="s">
        <v>229</v>
      </c>
      <c r="B51" s="147"/>
      <c r="C51" s="146">
        <v>1</v>
      </c>
      <c r="D51" s="146"/>
      <c r="E51" s="146"/>
      <c r="F51" s="147"/>
      <c r="G51" s="148">
        <f>G50</f>
        <v>5798.860000000001</v>
      </c>
      <c r="N51" s="145"/>
    </row>
    <row r="52" spans="1:7" ht="14.25">
      <c r="A52" s="146" t="s">
        <v>230</v>
      </c>
      <c r="B52" s="147"/>
      <c r="C52" s="146">
        <v>1</v>
      </c>
      <c r="D52" s="146"/>
      <c r="E52" s="146"/>
      <c r="F52" s="147"/>
      <c r="G52" s="148">
        <f>G42</f>
        <v>5798.860000000001</v>
      </c>
    </row>
    <row r="53" spans="1:7" ht="14.25">
      <c r="A53" s="146" t="s">
        <v>231</v>
      </c>
      <c r="B53" s="147"/>
      <c r="C53" s="146">
        <v>1</v>
      </c>
      <c r="D53" s="146"/>
      <c r="E53" s="146"/>
      <c r="F53" s="147"/>
      <c r="G53" s="148">
        <f>G51-G52</f>
        <v>0</v>
      </c>
    </row>
    <row r="54" spans="1:7" ht="14.25">
      <c r="A54" s="142"/>
      <c r="B54" s="143"/>
      <c r="C54" s="142"/>
      <c r="D54" s="142"/>
      <c r="E54" s="142"/>
      <c r="F54" s="143"/>
      <c r="G54" s="144"/>
    </row>
    <row r="55" spans="1:7" ht="14.25">
      <c r="A55" s="142">
        <v>2</v>
      </c>
      <c r="B55" s="143" t="s">
        <v>232</v>
      </c>
      <c r="C55" s="142">
        <v>1</v>
      </c>
      <c r="D55" s="142">
        <v>501</v>
      </c>
      <c r="E55" s="142" t="s">
        <v>233</v>
      </c>
      <c r="F55" s="143" t="s">
        <v>234</v>
      </c>
      <c r="G55" s="144">
        <v>25</v>
      </c>
    </row>
    <row r="56" spans="1:7" ht="14.25">
      <c r="A56" s="142">
        <v>2</v>
      </c>
      <c r="B56" s="143" t="s">
        <v>232</v>
      </c>
      <c r="C56" s="142">
        <v>1</v>
      </c>
      <c r="D56" s="142">
        <v>501</v>
      </c>
      <c r="E56" s="142" t="s">
        <v>235</v>
      </c>
      <c r="F56" s="143" t="s">
        <v>236</v>
      </c>
      <c r="G56" s="144">
        <v>40</v>
      </c>
    </row>
    <row r="57" spans="1:7" ht="14.25">
      <c r="A57" s="142">
        <v>2</v>
      </c>
      <c r="B57" s="143" t="s">
        <v>232</v>
      </c>
      <c r="C57" s="142">
        <v>1</v>
      </c>
      <c r="D57" s="142">
        <v>501</v>
      </c>
      <c r="E57" s="142" t="s">
        <v>237</v>
      </c>
      <c r="F57" s="143" t="s">
        <v>238</v>
      </c>
      <c r="G57" s="144">
        <v>20</v>
      </c>
    </row>
    <row r="58" spans="1:7" ht="14.25">
      <c r="A58" s="142">
        <v>2</v>
      </c>
      <c r="B58" s="143" t="s">
        <v>232</v>
      </c>
      <c r="C58" s="142">
        <v>1</v>
      </c>
      <c r="D58" s="142">
        <v>501</v>
      </c>
      <c r="E58" s="142" t="s">
        <v>239</v>
      </c>
      <c r="F58" s="143" t="s">
        <v>240</v>
      </c>
      <c r="G58" s="144">
        <v>30</v>
      </c>
    </row>
    <row r="59" spans="1:7" ht="14.25">
      <c r="A59" s="142">
        <v>2</v>
      </c>
      <c r="B59" s="143" t="s">
        <v>232</v>
      </c>
      <c r="C59" s="142">
        <v>1</v>
      </c>
      <c r="D59" s="142">
        <v>501</v>
      </c>
      <c r="E59" s="142" t="s">
        <v>137</v>
      </c>
      <c r="F59" s="143" t="s">
        <v>138</v>
      </c>
      <c r="G59" s="144">
        <v>25</v>
      </c>
    </row>
    <row r="60" spans="1:7" ht="14.25">
      <c r="A60" s="142">
        <v>2</v>
      </c>
      <c r="B60" s="143" t="s">
        <v>232</v>
      </c>
      <c r="C60" s="142">
        <v>1</v>
      </c>
      <c r="D60" s="142">
        <v>501</v>
      </c>
      <c r="E60" s="142" t="s">
        <v>141</v>
      </c>
      <c r="F60" s="143" t="s">
        <v>142</v>
      </c>
      <c r="G60" s="144">
        <v>4</v>
      </c>
    </row>
    <row r="61" spans="1:7" ht="14.25">
      <c r="A61" s="142">
        <v>2</v>
      </c>
      <c r="B61" s="143" t="s">
        <v>232</v>
      </c>
      <c r="C61" s="142">
        <v>1</v>
      </c>
      <c r="D61" s="142">
        <v>501</v>
      </c>
      <c r="E61" s="142" t="s">
        <v>143</v>
      </c>
      <c r="F61" s="143" t="s">
        <v>144</v>
      </c>
      <c r="G61" s="144">
        <v>10</v>
      </c>
    </row>
    <row r="62" spans="1:7" ht="14.25">
      <c r="A62" s="142">
        <v>2</v>
      </c>
      <c r="B62" s="143" t="s">
        <v>232</v>
      </c>
      <c r="C62" s="142">
        <v>1</v>
      </c>
      <c r="D62" s="142">
        <v>501</v>
      </c>
      <c r="E62" s="142" t="s">
        <v>145</v>
      </c>
      <c r="F62" s="143" t="s">
        <v>146</v>
      </c>
      <c r="G62" s="144">
        <v>10</v>
      </c>
    </row>
    <row r="63" spans="1:8" ht="14.25">
      <c r="A63" s="142">
        <v>2</v>
      </c>
      <c r="B63" s="143" t="s">
        <v>232</v>
      </c>
      <c r="C63" s="142">
        <v>1</v>
      </c>
      <c r="D63" s="142">
        <v>501</v>
      </c>
      <c r="E63" s="142" t="s">
        <v>147</v>
      </c>
      <c r="F63" s="143" t="s">
        <v>148</v>
      </c>
      <c r="G63" s="144">
        <v>1</v>
      </c>
      <c r="H63" s="145"/>
    </row>
    <row r="64" spans="1:7" ht="14.25">
      <c r="A64" s="142">
        <v>2</v>
      </c>
      <c r="B64" s="143" t="s">
        <v>232</v>
      </c>
      <c r="C64" s="142">
        <v>1</v>
      </c>
      <c r="D64" s="142">
        <v>502</v>
      </c>
      <c r="E64" s="142" t="s">
        <v>241</v>
      </c>
      <c r="F64" s="143" t="s">
        <v>242</v>
      </c>
      <c r="G64" s="144">
        <v>125</v>
      </c>
    </row>
    <row r="65" spans="1:7" ht="14.25">
      <c r="A65" s="142">
        <v>2</v>
      </c>
      <c r="B65" s="143" t="s">
        <v>232</v>
      </c>
      <c r="C65" s="142">
        <v>1</v>
      </c>
      <c r="D65" s="142">
        <v>503</v>
      </c>
      <c r="E65" s="142" t="s">
        <v>151</v>
      </c>
      <c r="F65" s="143" t="s">
        <v>152</v>
      </c>
      <c r="G65" s="144">
        <v>30</v>
      </c>
    </row>
    <row r="66" spans="1:8" ht="14.25">
      <c r="A66" s="142">
        <v>2</v>
      </c>
      <c r="B66" s="143" t="s">
        <v>232</v>
      </c>
      <c r="C66" s="142">
        <v>1</v>
      </c>
      <c r="D66" s="142">
        <v>503</v>
      </c>
      <c r="E66" s="142" t="s">
        <v>243</v>
      </c>
      <c r="F66" s="143" t="s">
        <v>244</v>
      </c>
      <c r="G66" s="144">
        <v>10</v>
      </c>
      <c r="H66" s="145"/>
    </row>
    <row r="67" spans="1:7" ht="14.25">
      <c r="A67" s="142">
        <v>2</v>
      </c>
      <c r="B67" s="143" t="s">
        <v>232</v>
      </c>
      <c r="C67" s="142">
        <v>1</v>
      </c>
      <c r="D67" s="142">
        <v>504</v>
      </c>
      <c r="E67" s="142" t="s">
        <v>245</v>
      </c>
      <c r="F67" s="143" t="s">
        <v>246</v>
      </c>
      <c r="G67" s="144">
        <v>250</v>
      </c>
    </row>
    <row r="68" spans="1:7" ht="14.25">
      <c r="A68" s="142">
        <v>2</v>
      </c>
      <c r="B68" s="143" t="s">
        <v>232</v>
      </c>
      <c r="C68" s="142">
        <v>1</v>
      </c>
      <c r="D68" s="142">
        <v>511</v>
      </c>
      <c r="E68" s="142" t="s">
        <v>155</v>
      </c>
      <c r="F68" s="143" t="s">
        <v>156</v>
      </c>
      <c r="G68" s="144">
        <v>135</v>
      </c>
    </row>
    <row r="69" spans="1:7" ht="14.25">
      <c r="A69" s="142">
        <v>2</v>
      </c>
      <c r="B69" s="143" t="s">
        <v>232</v>
      </c>
      <c r="C69" s="142">
        <v>1</v>
      </c>
      <c r="D69" s="142">
        <v>511</v>
      </c>
      <c r="E69" s="142" t="s">
        <v>157</v>
      </c>
      <c r="F69" s="143" t="s">
        <v>158</v>
      </c>
      <c r="G69" s="144">
        <v>50</v>
      </c>
    </row>
    <row r="70" spans="1:8" ht="14.25">
      <c r="A70" s="142">
        <v>2</v>
      </c>
      <c r="B70" s="143" t="s">
        <v>232</v>
      </c>
      <c r="C70" s="142">
        <v>1</v>
      </c>
      <c r="D70" s="142">
        <v>511</v>
      </c>
      <c r="E70" s="142" t="s">
        <v>159</v>
      </c>
      <c r="F70" s="143" t="s">
        <v>160</v>
      </c>
      <c r="G70" s="144">
        <v>5</v>
      </c>
      <c r="H70" s="145"/>
    </row>
    <row r="71" spans="1:7" ht="14.25">
      <c r="A71" s="142">
        <v>2</v>
      </c>
      <c r="B71" s="143" t="s">
        <v>232</v>
      </c>
      <c r="C71" s="142">
        <v>1</v>
      </c>
      <c r="D71" s="142">
        <v>512</v>
      </c>
      <c r="E71" s="142" t="s">
        <v>161</v>
      </c>
      <c r="F71" s="143" t="s">
        <v>162</v>
      </c>
      <c r="G71" s="144">
        <v>6</v>
      </c>
    </row>
    <row r="72" spans="1:7" ht="14.25">
      <c r="A72" s="142">
        <v>2</v>
      </c>
      <c r="B72" s="143" t="s">
        <v>232</v>
      </c>
      <c r="C72" s="142">
        <v>1</v>
      </c>
      <c r="D72" s="142">
        <v>513</v>
      </c>
      <c r="E72" s="142" t="s">
        <v>163</v>
      </c>
      <c r="F72" s="143" t="s">
        <v>164</v>
      </c>
      <c r="G72" s="144">
        <v>2</v>
      </c>
    </row>
    <row r="73" spans="1:7" ht="14.25">
      <c r="A73" s="142">
        <v>2</v>
      </c>
      <c r="B73" s="143" t="s">
        <v>232</v>
      </c>
      <c r="C73" s="142">
        <v>1</v>
      </c>
      <c r="D73" s="142">
        <v>518</v>
      </c>
      <c r="E73" s="142" t="s">
        <v>247</v>
      </c>
      <c r="F73" s="143" t="s">
        <v>248</v>
      </c>
      <c r="G73" s="144">
        <v>285</v>
      </c>
    </row>
    <row r="74" spans="1:7" ht="14.25">
      <c r="A74" s="142">
        <v>2</v>
      </c>
      <c r="B74" s="143" t="s">
        <v>232</v>
      </c>
      <c r="C74" s="142">
        <v>1</v>
      </c>
      <c r="D74" s="142">
        <v>518</v>
      </c>
      <c r="E74" s="142" t="s">
        <v>249</v>
      </c>
      <c r="F74" s="143" t="s">
        <v>250</v>
      </c>
      <c r="G74" s="144">
        <v>100</v>
      </c>
    </row>
    <row r="75" spans="1:7" ht="14.25">
      <c r="A75" s="142">
        <v>2</v>
      </c>
      <c r="B75" s="143" t="s">
        <v>232</v>
      </c>
      <c r="C75" s="142">
        <v>1</v>
      </c>
      <c r="D75" s="142">
        <v>518</v>
      </c>
      <c r="E75" s="142" t="s">
        <v>167</v>
      </c>
      <c r="F75" s="143" t="s">
        <v>168</v>
      </c>
      <c r="G75" s="144">
        <v>20</v>
      </c>
    </row>
    <row r="76" spans="1:7" ht="14.25">
      <c r="A76" s="142">
        <v>2</v>
      </c>
      <c r="B76" s="143" t="s">
        <v>232</v>
      </c>
      <c r="C76" s="142">
        <v>1</v>
      </c>
      <c r="D76" s="142">
        <v>518</v>
      </c>
      <c r="E76" s="142" t="s">
        <v>169</v>
      </c>
      <c r="F76" s="143" t="s">
        <v>170</v>
      </c>
      <c r="G76" s="144">
        <v>32</v>
      </c>
    </row>
    <row r="77" spans="1:7" ht="14.25">
      <c r="A77" s="142">
        <v>2</v>
      </c>
      <c r="B77" s="143" t="s">
        <v>232</v>
      </c>
      <c r="C77" s="142">
        <v>1</v>
      </c>
      <c r="D77" s="142">
        <v>518</v>
      </c>
      <c r="E77" s="142" t="s">
        <v>171</v>
      </c>
      <c r="F77" s="143" t="s">
        <v>172</v>
      </c>
      <c r="G77" s="144">
        <v>2</v>
      </c>
    </row>
    <row r="78" spans="1:7" ht="14.25">
      <c r="A78" s="142">
        <v>2</v>
      </c>
      <c r="B78" s="143" t="s">
        <v>232</v>
      </c>
      <c r="C78" s="142">
        <v>1</v>
      </c>
      <c r="D78" s="142">
        <v>518</v>
      </c>
      <c r="E78" s="142" t="s">
        <v>251</v>
      </c>
      <c r="F78" s="143" t="s">
        <v>252</v>
      </c>
      <c r="G78" s="144">
        <v>500</v>
      </c>
    </row>
    <row r="79" spans="1:7" ht="14.25">
      <c r="A79" s="142">
        <v>2</v>
      </c>
      <c r="B79" s="143" t="s">
        <v>232</v>
      </c>
      <c r="C79" s="142">
        <v>1</v>
      </c>
      <c r="D79" s="142">
        <v>518</v>
      </c>
      <c r="E79" s="142" t="s">
        <v>253</v>
      </c>
      <c r="F79" s="143" t="s">
        <v>254</v>
      </c>
      <c r="G79" s="144">
        <v>7</v>
      </c>
    </row>
    <row r="80" spans="1:7" ht="14.25">
      <c r="A80" s="142">
        <v>2</v>
      </c>
      <c r="B80" s="143" t="s">
        <v>232</v>
      </c>
      <c r="C80" s="142">
        <v>1</v>
      </c>
      <c r="D80" s="142">
        <v>518</v>
      </c>
      <c r="E80" s="142" t="s">
        <v>173</v>
      </c>
      <c r="F80" s="143" t="s">
        <v>174</v>
      </c>
      <c r="G80" s="144">
        <v>1</v>
      </c>
    </row>
    <row r="81" spans="1:7" ht="14.25">
      <c r="A81" s="142">
        <v>2</v>
      </c>
      <c r="B81" s="143" t="s">
        <v>232</v>
      </c>
      <c r="C81" s="142">
        <v>1</v>
      </c>
      <c r="D81" s="142">
        <v>518</v>
      </c>
      <c r="E81" s="142" t="s">
        <v>175</v>
      </c>
      <c r="F81" s="143" t="s">
        <v>176</v>
      </c>
      <c r="G81" s="144">
        <v>10</v>
      </c>
    </row>
    <row r="82" spans="1:7" ht="14.25">
      <c r="A82" s="142">
        <v>2</v>
      </c>
      <c r="B82" s="143" t="s">
        <v>232</v>
      </c>
      <c r="C82" s="142">
        <v>1</v>
      </c>
      <c r="D82" s="142">
        <v>518</v>
      </c>
      <c r="E82" s="142" t="s">
        <v>255</v>
      </c>
      <c r="F82" s="143" t="s">
        <v>256</v>
      </c>
      <c r="G82" s="144">
        <v>190</v>
      </c>
    </row>
    <row r="83" spans="1:7" ht="14.25">
      <c r="A83" s="142">
        <v>2</v>
      </c>
      <c r="B83" s="143" t="s">
        <v>232</v>
      </c>
      <c r="C83" s="142">
        <v>1</v>
      </c>
      <c r="D83" s="142">
        <v>518</v>
      </c>
      <c r="E83" s="142" t="s">
        <v>257</v>
      </c>
      <c r="F83" s="143" t="s">
        <v>258</v>
      </c>
      <c r="G83" s="144">
        <v>1.5</v>
      </c>
    </row>
    <row r="84" spans="1:7" ht="14.25">
      <c r="A84" s="142">
        <v>2</v>
      </c>
      <c r="B84" s="143" t="s">
        <v>232</v>
      </c>
      <c r="C84" s="142">
        <v>1</v>
      </c>
      <c r="D84" s="142">
        <v>518</v>
      </c>
      <c r="E84" s="142" t="s">
        <v>181</v>
      </c>
      <c r="F84" s="143" t="s">
        <v>182</v>
      </c>
      <c r="G84" s="144">
        <v>9</v>
      </c>
    </row>
    <row r="85" spans="1:7" ht="14.25">
      <c r="A85" s="142">
        <v>2</v>
      </c>
      <c r="B85" s="143" t="s">
        <v>232</v>
      </c>
      <c r="C85" s="142">
        <v>1</v>
      </c>
      <c r="D85" s="142">
        <v>518</v>
      </c>
      <c r="E85" s="142" t="s">
        <v>183</v>
      </c>
      <c r="F85" s="143" t="s">
        <v>184</v>
      </c>
      <c r="G85" s="144">
        <v>30</v>
      </c>
    </row>
    <row r="86" spans="1:8" ht="14.25">
      <c r="A86" s="142">
        <v>2</v>
      </c>
      <c r="B86" s="143" t="s">
        <v>232</v>
      </c>
      <c r="C86" s="142">
        <v>1</v>
      </c>
      <c r="D86" s="142">
        <v>518</v>
      </c>
      <c r="E86" s="142" t="s">
        <v>185</v>
      </c>
      <c r="F86" s="143" t="s">
        <v>186</v>
      </c>
      <c r="G86" s="144">
        <v>110</v>
      </c>
      <c r="H86" s="145"/>
    </row>
    <row r="87" spans="1:7" ht="14.25">
      <c r="A87" s="142">
        <v>2</v>
      </c>
      <c r="B87" s="143" t="s">
        <v>232</v>
      </c>
      <c r="C87" s="142">
        <v>1</v>
      </c>
      <c r="D87" s="142">
        <v>521</v>
      </c>
      <c r="E87" s="142" t="s">
        <v>187</v>
      </c>
      <c r="F87" s="143" t="s">
        <v>188</v>
      </c>
      <c r="G87" s="144">
        <v>706.32</v>
      </c>
    </row>
    <row r="88" spans="1:8" ht="14.25">
      <c r="A88" s="142">
        <v>2</v>
      </c>
      <c r="B88" s="143" t="s">
        <v>232</v>
      </c>
      <c r="C88" s="142">
        <v>1</v>
      </c>
      <c r="D88" s="142">
        <v>521</v>
      </c>
      <c r="E88" s="142" t="s">
        <v>189</v>
      </c>
      <c r="F88" s="143" t="s">
        <v>190</v>
      </c>
      <c r="G88" s="144">
        <v>415.47</v>
      </c>
      <c r="H88" s="145"/>
    </row>
    <row r="89" spans="1:7" ht="14.25">
      <c r="A89" s="142">
        <v>2</v>
      </c>
      <c r="B89" s="143" t="s">
        <v>232</v>
      </c>
      <c r="C89" s="142">
        <v>1</v>
      </c>
      <c r="D89" s="142">
        <v>524</v>
      </c>
      <c r="E89" s="142" t="s">
        <v>191</v>
      </c>
      <c r="F89" s="143" t="s">
        <v>192</v>
      </c>
      <c r="G89" s="144">
        <v>82</v>
      </c>
    </row>
    <row r="90" spans="1:8" ht="14.25">
      <c r="A90" s="142">
        <v>2</v>
      </c>
      <c r="B90" s="143" t="s">
        <v>232</v>
      </c>
      <c r="C90" s="142">
        <v>1</v>
      </c>
      <c r="D90" s="142">
        <v>524</v>
      </c>
      <c r="E90" s="142" t="s">
        <v>193</v>
      </c>
      <c r="F90" s="143" t="s">
        <v>194</v>
      </c>
      <c r="G90" s="144">
        <v>226.6</v>
      </c>
      <c r="H90" s="145"/>
    </row>
    <row r="91" spans="1:7" ht="14.25">
      <c r="A91" s="142">
        <v>2</v>
      </c>
      <c r="B91" s="143" t="s">
        <v>232</v>
      </c>
      <c r="C91" s="142">
        <v>1</v>
      </c>
      <c r="D91" s="142">
        <v>527</v>
      </c>
      <c r="E91" s="142" t="s">
        <v>197</v>
      </c>
      <c r="F91" s="143" t="s">
        <v>198</v>
      </c>
      <c r="G91" s="144">
        <v>14.13</v>
      </c>
    </row>
    <row r="92" spans="1:7" ht="14.25">
      <c r="A92" s="142">
        <v>2</v>
      </c>
      <c r="B92" s="143" t="s">
        <v>232</v>
      </c>
      <c r="C92" s="142">
        <v>1</v>
      </c>
      <c r="D92" s="142">
        <v>528</v>
      </c>
      <c r="E92" s="142" t="s">
        <v>199</v>
      </c>
      <c r="F92" s="143" t="s">
        <v>200</v>
      </c>
      <c r="G92" s="144">
        <v>31.47</v>
      </c>
    </row>
    <row r="93" spans="1:7" ht="14.25">
      <c r="A93" s="142">
        <v>2</v>
      </c>
      <c r="B93" s="143" t="s">
        <v>232</v>
      </c>
      <c r="C93" s="142">
        <v>1</v>
      </c>
      <c r="D93" s="142">
        <v>549</v>
      </c>
      <c r="E93" s="142" t="s">
        <v>201</v>
      </c>
      <c r="F93" s="143" t="s">
        <v>202</v>
      </c>
      <c r="G93" s="144">
        <v>1.62</v>
      </c>
    </row>
    <row r="94" spans="1:7" ht="14.25">
      <c r="A94" s="142">
        <v>2</v>
      </c>
      <c r="B94" s="143" t="s">
        <v>232</v>
      </c>
      <c r="C94" s="142">
        <v>1</v>
      </c>
      <c r="D94" s="142">
        <v>549</v>
      </c>
      <c r="E94" s="142" t="s">
        <v>259</v>
      </c>
      <c r="F94" s="143" t="s">
        <v>260</v>
      </c>
      <c r="G94" s="144">
        <v>45</v>
      </c>
    </row>
    <row r="95" spans="1:8" ht="14.25">
      <c r="A95" s="142">
        <v>2</v>
      </c>
      <c r="B95" s="143" t="s">
        <v>232</v>
      </c>
      <c r="C95" s="142">
        <v>1</v>
      </c>
      <c r="D95" s="142">
        <v>549</v>
      </c>
      <c r="E95" s="142" t="s">
        <v>203</v>
      </c>
      <c r="F95" s="143" t="s">
        <v>204</v>
      </c>
      <c r="G95" s="144">
        <v>8.5</v>
      </c>
      <c r="H95" s="145"/>
    </row>
    <row r="96" spans="1:7" ht="14.25">
      <c r="A96" s="142">
        <v>2</v>
      </c>
      <c r="B96" s="143" t="s">
        <v>232</v>
      </c>
      <c r="C96" s="142">
        <v>1</v>
      </c>
      <c r="D96" s="142">
        <v>551</v>
      </c>
      <c r="E96" s="142" t="s">
        <v>261</v>
      </c>
      <c r="F96" s="143" t="s">
        <v>262</v>
      </c>
      <c r="G96" s="144">
        <v>165.41</v>
      </c>
    </row>
    <row r="97" spans="1:7" ht="14.25">
      <c r="A97" s="142">
        <v>2</v>
      </c>
      <c r="B97" s="143" t="s">
        <v>232</v>
      </c>
      <c r="C97" s="142">
        <v>1</v>
      </c>
      <c r="D97" s="142">
        <v>558</v>
      </c>
      <c r="E97" s="142" t="s">
        <v>207</v>
      </c>
      <c r="F97" s="143" t="s">
        <v>208</v>
      </c>
      <c r="G97" s="144">
        <v>20</v>
      </c>
    </row>
    <row r="98" spans="1:7" ht="14.25">
      <c r="A98" s="142">
        <v>2</v>
      </c>
      <c r="B98" s="143" t="s">
        <v>232</v>
      </c>
      <c r="C98" s="142">
        <v>1</v>
      </c>
      <c r="D98" s="142">
        <v>562</v>
      </c>
      <c r="E98" s="142" t="s">
        <v>209</v>
      </c>
      <c r="F98" s="143" t="s">
        <v>210</v>
      </c>
      <c r="G98" s="144">
        <v>21</v>
      </c>
    </row>
    <row r="99" spans="1:7" ht="14.25">
      <c r="A99" s="146" t="s">
        <v>263</v>
      </c>
      <c r="B99" s="147"/>
      <c r="C99" s="146">
        <v>1</v>
      </c>
      <c r="D99" s="146"/>
      <c r="E99" s="146"/>
      <c r="F99" s="147"/>
      <c r="G99" s="148">
        <f>SUM(G55:G98)</f>
        <v>3813.0199999999995</v>
      </c>
    </row>
    <row r="100" spans="1:7" ht="14.25">
      <c r="A100" s="142">
        <v>2</v>
      </c>
      <c r="B100" s="143" t="s">
        <v>232</v>
      </c>
      <c r="C100" s="142">
        <v>1</v>
      </c>
      <c r="D100" s="142">
        <v>602</v>
      </c>
      <c r="E100" s="142" t="s">
        <v>264</v>
      </c>
      <c r="F100" s="143" t="s">
        <v>265</v>
      </c>
      <c r="G100" s="144">
        <v>2250</v>
      </c>
    </row>
    <row r="101" spans="1:7" ht="14.25">
      <c r="A101" s="142">
        <v>2</v>
      </c>
      <c r="B101" s="143" t="s">
        <v>232</v>
      </c>
      <c r="C101" s="142">
        <v>1</v>
      </c>
      <c r="D101" s="142">
        <v>602</v>
      </c>
      <c r="E101" s="142" t="s">
        <v>266</v>
      </c>
      <c r="F101" s="143" t="s">
        <v>267</v>
      </c>
      <c r="G101" s="144">
        <v>300</v>
      </c>
    </row>
    <row r="102" spans="1:8" ht="14.25">
      <c r="A102" s="142">
        <v>2</v>
      </c>
      <c r="B102" s="143" t="s">
        <v>232</v>
      </c>
      <c r="C102" s="142">
        <v>1</v>
      </c>
      <c r="D102" s="142">
        <v>602</v>
      </c>
      <c r="E102" s="142" t="s">
        <v>268</v>
      </c>
      <c r="F102" s="143" t="s">
        <v>269</v>
      </c>
      <c r="G102" s="144">
        <v>5</v>
      </c>
      <c r="H102" s="145"/>
    </row>
    <row r="103" spans="1:7" ht="14.25">
      <c r="A103" s="142">
        <v>2</v>
      </c>
      <c r="B103" s="143" t="s">
        <v>232</v>
      </c>
      <c r="C103" s="142">
        <v>1</v>
      </c>
      <c r="D103" s="142">
        <v>604</v>
      </c>
      <c r="E103" s="142" t="s">
        <v>270</v>
      </c>
      <c r="F103" s="143" t="s">
        <v>271</v>
      </c>
      <c r="G103" s="144">
        <v>330</v>
      </c>
    </row>
    <row r="104" spans="1:7" ht="14.25">
      <c r="A104" s="142">
        <v>2</v>
      </c>
      <c r="B104" s="143" t="s">
        <v>232</v>
      </c>
      <c r="C104" s="142">
        <v>1</v>
      </c>
      <c r="D104" s="142">
        <v>649</v>
      </c>
      <c r="E104" s="142" t="s">
        <v>218</v>
      </c>
      <c r="F104" s="143" t="s">
        <v>219</v>
      </c>
      <c r="G104" s="144">
        <v>3</v>
      </c>
    </row>
    <row r="105" spans="1:7" ht="14.25">
      <c r="A105" s="142">
        <v>2</v>
      </c>
      <c r="B105" s="143" t="s">
        <v>232</v>
      </c>
      <c r="C105" s="142">
        <v>1</v>
      </c>
      <c r="D105" s="142">
        <v>672</v>
      </c>
      <c r="E105" s="142" t="s">
        <v>272</v>
      </c>
      <c r="F105" s="143" t="s">
        <v>273</v>
      </c>
      <c r="G105" s="144">
        <v>170</v>
      </c>
    </row>
    <row r="106" spans="1:7" ht="14.25">
      <c r="A106" s="142">
        <v>2</v>
      </c>
      <c r="B106" s="143" t="s">
        <v>232</v>
      </c>
      <c r="C106" s="142">
        <v>1</v>
      </c>
      <c r="D106" s="142">
        <v>672</v>
      </c>
      <c r="E106" s="142" t="s">
        <v>226</v>
      </c>
      <c r="F106" s="143" t="s">
        <v>227</v>
      </c>
      <c r="G106" s="152">
        <v>70.64</v>
      </c>
    </row>
    <row r="107" spans="1:7" ht="14.25">
      <c r="A107" s="146" t="s">
        <v>274</v>
      </c>
      <c r="B107" s="147"/>
      <c r="C107" s="146">
        <v>1</v>
      </c>
      <c r="D107" s="146"/>
      <c r="E107" s="146"/>
      <c r="F107" s="147"/>
      <c r="G107" s="148">
        <f>SUM(G100:G106)</f>
        <v>3128.64</v>
      </c>
    </row>
    <row r="108" spans="1:7" ht="14.25">
      <c r="A108" s="146" t="s">
        <v>275</v>
      </c>
      <c r="B108" s="147"/>
      <c r="C108" s="146">
        <v>1</v>
      </c>
      <c r="D108" s="146"/>
      <c r="E108" s="146"/>
      <c r="F108" s="147"/>
      <c r="G108" s="148">
        <f>G107</f>
        <v>3128.64</v>
      </c>
    </row>
    <row r="109" spans="1:7" ht="14.25">
      <c r="A109" s="146" t="s">
        <v>276</v>
      </c>
      <c r="B109" s="147"/>
      <c r="C109" s="146">
        <v>1</v>
      </c>
      <c r="D109" s="146"/>
      <c r="E109" s="146"/>
      <c r="F109" s="147"/>
      <c r="G109" s="148">
        <f>G99</f>
        <v>3813.0199999999995</v>
      </c>
    </row>
    <row r="110" spans="1:7" ht="14.25">
      <c r="A110" s="146" t="s">
        <v>277</v>
      </c>
      <c r="B110" s="147"/>
      <c r="C110" s="146">
        <v>1</v>
      </c>
      <c r="D110" s="146"/>
      <c r="E110" s="146"/>
      <c r="F110" s="147"/>
      <c r="G110" s="148">
        <f>G108-G109</f>
        <v>-684.3799999999997</v>
      </c>
    </row>
    <row r="111" spans="1:7" ht="14.25">
      <c r="A111" s="142">
        <v>2</v>
      </c>
      <c r="B111" s="143" t="s">
        <v>232</v>
      </c>
      <c r="C111" s="142">
        <v>2</v>
      </c>
      <c r="D111" s="142">
        <v>501</v>
      </c>
      <c r="E111" s="142" t="s">
        <v>278</v>
      </c>
      <c r="F111" s="143" t="s">
        <v>279</v>
      </c>
      <c r="G111" s="144">
        <v>40</v>
      </c>
    </row>
    <row r="112" spans="1:7" ht="14.25">
      <c r="A112" s="142">
        <v>2</v>
      </c>
      <c r="B112" s="143" t="s">
        <v>232</v>
      </c>
      <c r="C112" s="142">
        <v>2</v>
      </c>
      <c r="D112" s="142">
        <v>501</v>
      </c>
      <c r="E112" s="142" t="s">
        <v>280</v>
      </c>
      <c r="F112" s="143" t="s">
        <v>281</v>
      </c>
      <c r="G112" s="144">
        <v>4</v>
      </c>
    </row>
    <row r="113" spans="1:7" ht="14.25">
      <c r="A113" s="142">
        <v>2</v>
      </c>
      <c r="B113" s="143" t="s">
        <v>232</v>
      </c>
      <c r="C113" s="142">
        <v>2</v>
      </c>
      <c r="D113" s="142">
        <v>501</v>
      </c>
      <c r="E113" s="142" t="s">
        <v>282</v>
      </c>
      <c r="F113" s="143" t="s">
        <v>283</v>
      </c>
      <c r="G113" s="144">
        <v>10</v>
      </c>
    </row>
    <row r="114" spans="1:7" ht="14.25">
      <c r="A114" s="142">
        <v>2</v>
      </c>
      <c r="B114" s="143" t="s">
        <v>232</v>
      </c>
      <c r="C114" s="142">
        <v>2</v>
      </c>
      <c r="D114" s="142">
        <v>501</v>
      </c>
      <c r="E114" s="142" t="s">
        <v>284</v>
      </c>
      <c r="F114" s="143" t="s">
        <v>285</v>
      </c>
      <c r="G114" s="144">
        <v>20</v>
      </c>
    </row>
    <row r="115" spans="1:7" ht="14.25">
      <c r="A115" s="142">
        <v>2</v>
      </c>
      <c r="B115" s="143" t="s">
        <v>232</v>
      </c>
      <c r="C115" s="142">
        <v>2</v>
      </c>
      <c r="D115" s="142">
        <v>501</v>
      </c>
      <c r="E115" s="142" t="s">
        <v>286</v>
      </c>
      <c r="F115" s="143" t="s">
        <v>287</v>
      </c>
      <c r="G115" s="144">
        <v>70</v>
      </c>
    </row>
    <row r="116" spans="1:7" ht="14.25">
      <c r="A116" s="142">
        <v>2</v>
      </c>
      <c r="B116" s="143" t="s">
        <v>232</v>
      </c>
      <c r="C116" s="142">
        <v>2</v>
      </c>
      <c r="D116" s="142">
        <v>502</v>
      </c>
      <c r="E116" s="142" t="s">
        <v>288</v>
      </c>
      <c r="F116" s="143" t="s">
        <v>289</v>
      </c>
      <c r="G116" s="144">
        <v>100</v>
      </c>
    </row>
    <row r="117" spans="1:7" ht="14.25">
      <c r="A117" s="142">
        <v>2</v>
      </c>
      <c r="B117" s="143" t="s">
        <v>232</v>
      </c>
      <c r="C117" s="142">
        <v>2</v>
      </c>
      <c r="D117" s="142">
        <v>503</v>
      </c>
      <c r="E117" s="142" t="s">
        <v>290</v>
      </c>
      <c r="F117" s="143" t="s">
        <v>291</v>
      </c>
      <c r="G117" s="144">
        <v>7</v>
      </c>
    </row>
    <row r="118" spans="1:7" ht="14.25">
      <c r="A118" s="142">
        <v>2</v>
      </c>
      <c r="B118" s="143" t="s">
        <v>232</v>
      </c>
      <c r="C118" s="142">
        <v>2</v>
      </c>
      <c r="D118" s="142">
        <v>511</v>
      </c>
      <c r="E118" s="142" t="s">
        <v>292</v>
      </c>
      <c r="F118" s="143" t="s">
        <v>293</v>
      </c>
      <c r="G118" s="144">
        <v>50</v>
      </c>
    </row>
    <row r="119" spans="1:7" ht="14.25">
      <c r="A119" s="142">
        <v>2</v>
      </c>
      <c r="B119" s="143" t="s">
        <v>232</v>
      </c>
      <c r="C119" s="142">
        <v>2</v>
      </c>
      <c r="D119" s="142">
        <v>511</v>
      </c>
      <c r="E119" s="142" t="s">
        <v>294</v>
      </c>
      <c r="F119" s="143" t="s">
        <v>160</v>
      </c>
      <c r="G119" s="144">
        <v>1</v>
      </c>
    </row>
    <row r="120" spans="1:7" ht="14.25">
      <c r="A120" s="142">
        <v>2</v>
      </c>
      <c r="B120" s="143" t="s">
        <v>232</v>
      </c>
      <c r="C120" s="142">
        <v>2</v>
      </c>
      <c r="D120" s="142">
        <v>511</v>
      </c>
      <c r="E120" s="142" t="s">
        <v>295</v>
      </c>
      <c r="F120" s="143" t="s">
        <v>296</v>
      </c>
      <c r="G120" s="144">
        <v>4</v>
      </c>
    </row>
    <row r="121" spans="1:7" ht="14.25">
      <c r="A121" s="142">
        <v>2</v>
      </c>
      <c r="B121" s="143" t="s">
        <v>232</v>
      </c>
      <c r="C121" s="142">
        <v>2</v>
      </c>
      <c r="D121" s="142">
        <v>518</v>
      </c>
      <c r="E121" s="142" t="s">
        <v>297</v>
      </c>
      <c r="F121" s="143" t="s">
        <v>298</v>
      </c>
      <c r="G121" s="144">
        <v>10</v>
      </c>
    </row>
    <row r="122" spans="1:7" ht="14.25">
      <c r="A122" s="142">
        <v>2</v>
      </c>
      <c r="B122" s="143" t="s">
        <v>232</v>
      </c>
      <c r="C122" s="142">
        <v>2</v>
      </c>
      <c r="D122" s="142">
        <v>518</v>
      </c>
      <c r="E122" s="142" t="s">
        <v>299</v>
      </c>
      <c r="F122" s="143" t="s">
        <v>300</v>
      </c>
      <c r="G122" s="144">
        <v>160</v>
      </c>
    </row>
    <row r="123" spans="1:7" ht="14.25">
      <c r="A123" s="142">
        <v>2</v>
      </c>
      <c r="B123" s="143" t="s">
        <v>232</v>
      </c>
      <c r="C123" s="142">
        <v>2</v>
      </c>
      <c r="D123" s="142">
        <v>518</v>
      </c>
      <c r="E123" s="142" t="s">
        <v>301</v>
      </c>
      <c r="F123" s="143" t="s">
        <v>302</v>
      </c>
      <c r="G123" s="144">
        <v>10</v>
      </c>
    </row>
    <row r="124" spans="1:7" ht="14.25">
      <c r="A124" s="142">
        <v>2</v>
      </c>
      <c r="B124" s="143" t="s">
        <v>232</v>
      </c>
      <c r="C124" s="142">
        <v>2</v>
      </c>
      <c r="D124" s="142">
        <v>518</v>
      </c>
      <c r="E124" s="142" t="s">
        <v>303</v>
      </c>
      <c r="F124" s="143" t="s">
        <v>304</v>
      </c>
      <c r="G124" s="144">
        <v>10</v>
      </c>
    </row>
    <row r="125" spans="1:7" ht="14.25">
      <c r="A125" s="142">
        <v>2</v>
      </c>
      <c r="B125" s="143" t="s">
        <v>232</v>
      </c>
      <c r="C125" s="142">
        <v>2</v>
      </c>
      <c r="D125" s="142">
        <v>518</v>
      </c>
      <c r="E125" s="142" t="s">
        <v>305</v>
      </c>
      <c r="F125" s="143" t="s">
        <v>306</v>
      </c>
      <c r="G125" s="144">
        <v>4</v>
      </c>
    </row>
    <row r="126" spans="1:7" ht="14.25">
      <c r="A126" s="142">
        <v>2</v>
      </c>
      <c r="B126" s="143" t="s">
        <v>232</v>
      </c>
      <c r="C126" s="142">
        <v>2</v>
      </c>
      <c r="D126" s="142">
        <v>518</v>
      </c>
      <c r="E126" s="142" t="s">
        <v>307</v>
      </c>
      <c r="F126" s="143" t="s">
        <v>308</v>
      </c>
      <c r="G126" s="144">
        <v>5</v>
      </c>
    </row>
    <row r="127" spans="1:7" ht="14.25">
      <c r="A127" s="142">
        <v>2</v>
      </c>
      <c r="B127" s="143" t="s">
        <v>232</v>
      </c>
      <c r="C127" s="142">
        <v>2</v>
      </c>
      <c r="D127" s="142">
        <v>518</v>
      </c>
      <c r="E127" s="142" t="s">
        <v>309</v>
      </c>
      <c r="F127" s="143" t="s">
        <v>310</v>
      </c>
      <c r="G127" s="144">
        <v>2</v>
      </c>
    </row>
    <row r="128" spans="1:7" ht="14.25">
      <c r="A128" s="142">
        <v>2</v>
      </c>
      <c r="B128" s="143" t="s">
        <v>232</v>
      </c>
      <c r="C128" s="142">
        <v>2</v>
      </c>
      <c r="D128" s="142">
        <v>518</v>
      </c>
      <c r="E128" s="142" t="s">
        <v>311</v>
      </c>
      <c r="F128" s="143" t="s">
        <v>312</v>
      </c>
      <c r="G128" s="144">
        <v>1.5</v>
      </c>
    </row>
    <row r="129" spans="1:7" ht="14.25">
      <c r="A129" s="142">
        <v>2</v>
      </c>
      <c r="B129" s="143" t="s">
        <v>232</v>
      </c>
      <c r="C129" s="142">
        <v>2</v>
      </c>
      <c r="D129" s="142">
        <v>518</v>
      </c>
      <c r="E129" s="142" t="s">
        <v>313</v>
      </c>
      <c r="F129" s="143" t="s">
        <v>314</v>
      </c>
      <c r="G129" s="144">
        <v>22</v>
      </c>
    </row>
    <row r="130" spans="1:7" ht="14.25">
      <c r="A130" s="142">
        <v>2</v>
      </c>
      <c r="B130" s="143" t="s">
        <v>232</v>
      </c>
      <c r="C130" s="142">
        <v>2</v>
      </c>
      <c r="D130" s="142">
        <v>518</v>
      </c>
      <c r="E130" s="142" t="s">
        <v>315</v>
      </c>
      <c r="F130" s="143" t="s">
        <v>182</v>
      </c>
      <c r="G130" s="144">
        <v>3</v>
      </c>
    </row>
    <row r="131" spans="1:7" ht="14.25">
      <c r="A131" s="142">
        <v>2</v>
      </c>
      <c r="B131" s="143" t="s">
        <v>232</v>
      </c>
      <c r="C131" s="142">
        <v>2</v>
      </c>
      <c r="D131" s="142">
        <v>518</v>
      </c>
      <c r="E131" s="142" t="s">
        <v>316</v>
      </c>
      <c r="F131" s="143" t="s">
        <v>184</v>
      </c>
      <c r="G131" s="144">
        <v>7</v>
      </c>
    </row>
    <row r="132" spans="1:7" ht="14.25">
      <c r="A132" s="142">
        <v>2</v>
      </c>
      <c r="B132" s="143" t="s">
        <v>232</v>
      </c>
      <c r="C132" s="142">
        <v>2</v>
      </c>
      <c r="D132" s="142">
        <v>518</v>
      </c>
      <c r="E132" s="142" t="s">
        <v>317</v>
      </c>
      <c r="F132" s="143" t="s">
        <v>186</v>
      </c>
      <c r="G132" s="144">
        <v>8</v>
      </c>
    </row>
    <row r="133" spans="1:7" ht="14.25">
      <c r="A133" s="142">
        <v>2</v>
      </c>
      <c r="B133" s="143" t="s">
        <v>232</v>
      </c>
      <c r="C133" s="142">
        <v>2</v>
      </c>
      <c r="D133" s="142">
        <v>521</v>
      </c>
      <c r="E133" s="142" t="s">
        <v>318</v>
      </c>
      <c r="F133" s="143" t="s">
        <v>319</v>
      </c>
      <c r="G133" s="144">
        <v>282.8</v>
      </c>
    </row>
    <row r="134" spans="1:7" ht="14.25">
      <c r="A134" s="142">
        <v>2</v>
      </c>
      <c r="B134" s="143" t="s">
        <v>232</v>
      </c>
      <c r="C134" s="142">
        <v>2</v>
      </c>
      <c r="D134" s="142">
        <v>524</v>
      </c>
      <c r="E134" s="142" t="s">
        <v>320</v>
      </c>
      <c r="F134" s="143" t="s">
        <v>321</v>
      </c>
      <c r="G134" s="144">
        <v>25.46</v>
      </c>
    </row>
    <row r="135" spans="1:7" ht="14.25">
      <c r="A135" s="142">
        <v>2</v>
      </c>
      <c r="B135" s="143" t="s">
        <v>232</v>
      </c>
      <c r="C135" s="142">
        <v>2</v>
      </c>
      <c r="D135" s="142">
        <v>524</v>
      </c>
      <c r="E135" s="142" t="s">
        <v>322</v>
      </c>
      <c r="F135" s="143" t="s">
        <v>323</v>
      </c>
      <c r="G135" s="144">
        <v>70.7</v>
      </c>
    </row>
    <row r="136" spans="1:7" ht="14.25">
      <c r="A136" s="142">
        <v>2</v>
      </c>
      <c r="B136" s="143" t="s">
        <v>232</v>
      </c>
      <c r="C136" s="142">
        <v>2</v>
      </c>
      <c r="D136" s="142">
        <v>524</v>
      </c>
      <c r="E136" s="142" t="s">
        <v>322</v>
      </c>
      <c r="F136" s="143" t="s">
        <v>324</v>
      </c>
      <c r="G136" s="144">
        <v>1</v>
      </c>
    </row>
    <row r="137" spans="1:7" ht="14.25">
      <c r="A137" s="142">
        <v>2</v>
      </c>
      <c r="B137" s="143" t="s">
        <v>232</v>
      </c>
      <c r="C137" s="142">
        <v>2</v>
      </c>
      <c r="D137" s="142">
        <v>527</v>
      </c>
      <c r="E137" s="142" t="s">
        <v>325</v>
      </c>
      <c r="F137" s="143" t="s">
        <v>326</v>
      </c>
      <c r="G137" s="144">
        <v>5.66</v>
      </c>
    </row>
    <row r="138" spans="1:7" ht="14.25">
      <c r="A138" s="142">
        <v>2</v>
      </c>
      <c r="B138" s="143" t="s">
        <v>232</v>
      </c>
      <c r="C138" s="142">
        <v>2</v>
      </c>
      <c r="D138" s="142">
        <v>528</v>
      </c>
      <c r="E138" s="142" t="s">
        <v>327</v>
      </c>
      <c r="F138" s="143" t="s">
        <v>328</v>
      </c>
      <c r="G138" s="144">
        <v>11.5</v>
      </c>
    </row>
    <row r="139" spans="1:7" ht="14.25">
      <c r="A139" s="142">
        <v>2</v>
      </c>
      <c r="B139" s="143" t="s">
        <v>232</v>
      </c>
      <c r="C139" s="142">
        <v>2</v>
      </c>
      <c r="D139" s="142">
        <v>549</v>
      </c>
      <c r="E139" s="142" t="s">
        <v>329</v>
      </c>
      <c r="F139" s="143" t="s">
        <v>330</v>
      </c>
      <c r="G139" s="144">
        <v>20</v>
      </c>
    </row>
    <row r="140" spans="1:7" ht="14.25">
      <c r="A140" s="142">
        <v>2</v>
      </c>
      <c r="B140" s="143" t="s">
        <v>232</v>
      </c>
      <c r="C140" s="142">
        <v>2</v>
      </c>
      <c r="D140" s="142">
        <v>558</v>
      </c>
      <c r="E140" s="142" t="s">
        <v>331</v>
      </c>
      <c r="F140" s="143" t="s">
        <v>332</v>
      </c>
      <c r="G140" s="144">
        <v>30</v>
      </c>
    </row>
    <row r="141" spans="1:7" ht="14.25">
      <c r="A141" s="146" t="s">
        <v>333</v>
      </c>
      <c r="B141" s="147"/>
      <c r="C141" s="146">
        <v>2</v>
      </c>
      <c r="D141" s="146"/>
      <c r="E141" s="146"/>
      <c r="F141" s="147"/>
      <c r="G141" s="148">
        <f>SUM(G111:G140)</f>
        <v>995.62</v>
      </c>
    </row>
    <row r="142" spans="1:7" ht="14.25">
      <c r="A142" s="142">
        <v>2</v>
      </c>
      <c r="B142" s="143" t="s">
        <v>232</v>
      </c>
      <c r="C142" s="142">
        <v>2</v>
      </c>
      <c r="D142" s="142">
        <v>602</v>
      </c>
      <c r="E142" s="142" t="s">
        <v>334</v>
      </c>
      <c r="F142" s="143" t="s">
        <v>335</v>
      </c>
      <c r="G142" s="144">
        <v>55</v>
      </c>
    </row>
    <row r="143" spans="1:7" ht="14.25">
      <c r="A143" s="142">
        <v>2</v>
      </c>
      <c r="B143" s="143" t="s">
        <v>232</v>
      </c>
      <c r="C143" s="142">
        <v>2</v>
      </c>
      <c r="D143" s="142">
        <v>602</v>
      </c>
      <c r="E143" s="142" t="s">
        <v>336</v>
      </c>
      <c r="F143" s="143" t="s">
        <v>337</v>
      </c>
      <c r="G143" s="144">
        <v>4</v>
      </c>
    </row>
    <row r="144" spans="1:7" ht="14.25">
      <c r="A144" s="142">
        <v>2</v>
      </c>
      <c r="B144" s="143" t="s">
        <v>232</v>
      </c>
      <c r="C144" s="142">
        <v>2</v>
      </c>
      <c r="D144" s="142">
        <v>602</v>
      </c>
      <c r="E144" s="142" t="s">
        <v>338</v>
      </c>
      <c r="F144" s="143" t="s">
        <v>339</v>
      </c>
      <c r="G144" s="144">
        <v>2</v>
      </c>
    </row>
    <row r="145" spans="1:7" ht="14.25">
      <c r="A145" s="142">
        <v>2</v>
      </c>
      <c r="B145" s="143" t="s">
        <v>232</v>
      </c>
      <c r="C145" s="142">
        <v>2</v>
      </c>
      <c r="D145" s="142">
        <v>602</v>
      </c>
      <c r="E145" s="142" t="s">
        <v>340</v>
      </c>
      <c r="F145" s="143" t="s">
        <v>341</v>
      </c>
      <c r="G145" s="144">
        <v>12</v>
      </c>
    </row>
    <row r="146" spans="1:7" ht="14.25">
      <c r="A146" s="142">
        <v>2</v>
      </c>
      <c r="B146" s="143" t="s">
        <v>232</v>
      </c>
      <c r="C146" s="142">
        <v>2</v>
      </c>
      <c r="D146" s="142">
        <v>602</v>
      </c>
      <c r="E146" s="142" t="s">
        <v>342</v>
      </c>
      <c r="F146" s="143" t="s">
        <v>343</v>
      </c>
      <c r="G146" s="144">
        <v>0</v>
      </c>
    </row>
    <row r="147" spans="1:7" ht="14.25">
      <c r="A147" s="142">
        <v>2</v>
      </c>
      <c r="B147" s="143" t="s">
        <v>232</v>
      </c>
      <c r="C147" s="142">
        <v>2</v>
      </c>
      <c r="D147" s="142">
        <v>602</v>
      </c>
      <c r="E147" s="142" t="s">
        <v>344</v>
      </c>
      <c r="F147" s="143" t="s">
        <v>345</v>
      </c>
      <c r="G147" s="144">
        <v>150</v>
      </c>
    </row>
    <row r="148" spans="1:7" ht="14.25">
      <c r="A148" s="142">
        <v>2</v>
      </c>
      <c r="B148" s="143" t="s">
        <v>232</v>
      </c>
      <c r="C148" s="142">
        <v>2</v>
      </c>
      <c r="D148" s="142">
        <v>603</v>
      </c>
      <c r="E148" s="142" t="s">
        <v>346</v>
      </c>
      <c r="F148" s="143" t="s">
        <v>347</v>
      </c>
      <c r="G148" s="144">
        <v>7</v>
      </c>
    </row>
    <row r="149" spans="1:7" ht="14.25">
      <c r="A149" s="142">
        <v>2</v>
      </c>
      <c r="B149" s="143" t="s">
        <v>232</v>
      </c>
      <c r="C149" s="142">
        <v>2</v>
      </c>
      <c r="D149" s="142">
        <v>603</v>
      </c>
      <c r="E149" s="142" t="s">
        <v>348</v>
      </c>
      <c r="F149" s="143" t="s">
        <v>349</v>
      </c>
      <c r="G149" s="144">
        <v>1000</v>
      </c>
    </row>
    <row r="150" spans="1:7" ht="14.25">
      <c r="A150" s="142">
        <v>2</v>
      </c>
      <c r="B150" s="143" t="s">
        <v>232</v>
      </c>
      <c r="C150" s="142">
        <v>2</v>
      </c>
      <c r="D150" s="142">
        <v>603</v>
      </c>
      <c r="E150" s="142" t="s">
        <v>350</v>
      </c>
      <c r="F150" s="143" t="s">
        <v>351</v>
      </c>
      <c r="G150" s="144">
        <v>450</v>
      </c>
    </row>
    <row r="151" spans="1:7" ht="14.25">
      <c r="A151" s="146" t="s">
        <v>352</v>
      </c>
      <c r="B151" s="147"/>
      <c r="C151" s="146">
        <v>2</v>
      </c>
      <c r="D151" s="146"/>
      <c r="E151" s="146"/>
      <c r="F151" s="147"/>
      <c r="G151" s="148">
        <f>SUM(G142:G150)</f>
        <v>1680</v>
      </c>
    </row>
    <row r="152" spans="1:7" ht="14.25">
      <c r="A152" s="146" t="s">
        <v>353</v>
      </c>
      <c r="B152" s="147"/>
      <c r="C152" s="146">
        <v>2</v>
      </c>
      <c r="D152" s="146"/>
      <c r="E152" s="146"/>
      <c r="F152" s="147"/>
      <c r="G152" s="148">
        <f>G151</f>
        <v>1680</v>
      </c>
    </row>
    <row r="153" spans="1:7" ht="14.25">
      <c r="A153" s="146" t="s">
        <v>354</v>
      </c>
      <c r="B153" s="147"/>
      <c r="C153" s="146">
        <v>2</v>
      </c>
      <c r="D153" s="146"/>
      <c r="E153" s="146"/>
      <c r="F153" s="147"/>
      <c r="G153" s="148">
        <f>G141</f>
        <v>995.62</v>
      </c>
    </row>
    <row r="154" spans="1:7" ht="14.25">
      <c r="A154" s="146" t="s">
        <v>355</v>
      </c>
      <c r="B154" s="147"/>
      <c r="C154" s="146">
        <v>2</v>
      </c>
      <c r="D154" s="146"/>
      <c r="E154" s="146"/>
      <c r="F154" s="147"/>
      <c r="G154" s="148">
        <f>G152-G153</f>
        <v>684.38</v>
      </c>
    </row>
    <row r="155" spans="1:7" ht="14.25">
      <c r="A155" s="142"/>
      <c r="B155" s="143"/>
      <c r="C155" s="142"/>
      <c r="D155" s="142"/>
      <c r="E155" s="142"/>
      <c r="F155" s="143"/>
      <c r="G155" s="144"/>
    </row>
    <row r="156" spans="1:7" ht="14.25">
      <c r="A156" s="142">
        <v>3</v>
      </c>
      <c r="B156" s="143" t="s">
        <v>356</v>
      </c>
      <c r="C156" s="142">
        <v>1</v>
      </c>
      <c r="D156" s="142">
        <v>501</v>
      </c>
      <c r="E156" s="142" t="s">
        <v>139</v>
      </c>
      <c r="F156" s="143" t="s">
        <v>140</v>
      </c>
      <c r="G156" s="144">
        <v>45</v>
      </c>
    </row>
    <row r="157" spans="1:7" ht="14.25">
      <c r="A157" s="142">
        <v>3</v>
      </c>
      <c r="B157" s="143" t="s">
        <v>356</v>
      </c>
      <c r="C157" s="142">
        <v>1</v>
      </c>
      <c r="D157" s="142">
        <v>502</v>
      </c>
      <c r="E157" s="142" t="s">
        <v>149</v>
      </c>
      <c r="F157" s="143" t="s">
        <v>150</v>
      </c>
      <c r="G157" s="144">
        <v>17.19</v>
      </c>
    </row>
    <row r="158" spans="1:7" ht="14.25">
      <c r="A158" s="142">
        <v>3</v>
      </c>
      <c r="B158" s="143" t="s">
        <v>356</v>
      </c>
      <c r="C158" s="142">
        <v>1</v>
      </c>
      <c r="D158" s="142">
        <v>503</v>
      </c>
      <c r="E158" s="142" t="s">
        <v>151</v>
      </c>
      <c r="F158" s="143" t="s">
        <v>152</v>
      </c>
      <c r="G158" s="144">
        <v>1</v>
      </c>
    </row>
    <row r="159" spans="1:7" ht="14.25">
      <c r="A159" s="142">
        <v>3</v>
      </c>
      <c r="B159" s="143" t="s">
        <v>356</v>
      </c>
      <c r="C159" s="142">
        <v>1</v>
      </c>
      <c r="D159" s="142">
        <v>511</v>
      </c>
      <c r="E159" s="142" t="s">
        <v>153</v>
      </c>
      <c r="F159" s="143" t="s">
        <v>154</v>
      </c>
      <c r="G159" s="144">
        <v>1</v>
      </c>
    </row>
    <row r="160" spans="1:7" ht="14.25">
      <c r="A160" s="142">
        <v>3</v>
      </c>
      <c r="B160" s="143" t="s">
        <v>356</v>
      </c>
      <c r="C160" s="142">
        <v>1</v>
      </c>
      <c r="D160" s="142">
        <v>512</v>
      </c>
      <c r="E160" s="142" t="s">
        <v>161</v>
      </c>
      <c r="F160" s="143" t="s">
        <v>162</v>
      </c>
      <c r="G160" s="144">
        <v>2</v>
      </c>
    </row>
    <row r="161" spans="1:7" ht="14.25">
      <c r="A161" s="142">
        <v>3</v>
      </c>
      <c r="B161" s="143" t="s">
        <v>356</v>
      </c>
      <c r="C161" s="142">
        <v>1</v>
      </c>
      <c r="D161" s="142">
        <v>518</v>
      </c>
      <c r="E161" s="142" t="s">
        <v>165</v>
      </c>
      <c r="F161" s="143" t="s">
        <v>166</v>
      </c>
      <c r="G161" s="144">
        <v>2</v>
      </c>
    </row>
    <row r="162" spans="1:7" ht="14.25">
      <c r="A162" s="142">
        <v>3</v>
      </c>
      <c r="B162" s="143" t="s">
        <v>356</v>
      </c>
      <c r="C162" s="142">
        <v>1</v>
      </c>
      <c r="D162" s="142">
        <v>518</v>
      </c>
      <c r="E162" s="142" t="s">
        <v>171</v>
      </c>
      <c r="F162" s="143" t="s">
        <v>172</v>
      </c>
      <c r="G162" s="144">
        <v>1</v>
      </c>
    </row>
    <row r="163" spans="1:7" ht="14.25">
      <c r="A163" s="142">
        <v>3</v>
      </c>
      <c r="B163" s="143" t="s">
        <v>356</v>
      </c>
      <c r="C163" s="142">
        <v>1</v>
      </c>
      <c r="D163" s="142">
        <v>518</v>
      </c>
      <c r="E163" s="142" t="s">
        <v>183</v>
      </c>
      <c r="F163" s="143" t="s">
        <v>184</v>
      </c>
      <c r="G163" s="144">
        <v>1</v>
      </c>
    </row>
    <row r="164" spans="1:7" ht="14.25">
      <c r="A164" s="142">
        <v>3</v>
      </c>
      <c r="B164" s="143" t="s">
        <v>356</v>
      </c>
      <c r="C164" s="142">
        <v>1</v>
      </c>
      <c r="D164" s="142">
        <v>521</v>
      </c>
      <c r="E164" s="142" t="s">
        <v>187</v>
      </c>
      <c r="F164" s="143" t="s">
        <v>188</v>
      </c>
      <c r="G164" s="144">
        <v>518.38</v>
      </c>
    </row>
    <row r="165" spans="1:7" ht="14.25">
      <c r="A165" s="142">
        <v>3</v>
      </c>
      <c r="B165" s="143" t="s">
        <v>356</v>
      </c>
      <c r="C165" s="142">
        <v>1</v>
      </c>
      <c r="D165" s="142">
        <v>524</v>
      </c>
      <c r="E165" s="142" t="s">
        <v>191</v>
      </c>
      <c r="F165" s="143" t="s">
        <v>192</v>
      </c>
      <c r="G165" s="144">
        <v>46.57</v>
      </c>
    </row>
    <row r="166" spans="1:7" ht="14.25">
      <c r="A166" s="142">
        <v>3</v>
      </c>
      <c r="B166" s="143" t="s">
        <v>356</v>
      </c>
      <c r="C166" s="142">
        <v>1</v>
      </c>
      <c r="D166" s="142">
        <v>524</v>
      </c>
      <c r="E166" s="142" t="s">
        <v>193</v>
      </c>
      <c r="F166" s="143" t="s">
        <v>194</v>
      </c>
      <c r="G166" s="144">
        <v>129.45</v>
      </c>
    </row>
    <row r="167" spans="1:7" ht="14.25">
      <c r="A167" s="142">
        <v>3</v>
      </c>
      <c r="B167" s="143" t="s">
        <v>356</v>
      </c>
      <c r="C167" s="142">
        <v>1</v>
      </c>
      <c r="D167" s="142">
        <v>527</v>
      </c>
      <c r="E167" s="142" t="s">
        <v>197</v>
      </c>
      <c r="F167" s="143" t="s">
        <v>198</v>
      </c>
      <c r="G167" s="144">
        <v>10.36</v>
      </c>
    </row>
    <row r="168" spans="1:7" ht="14.25">
      <c r="A168" s="142">
        <v>3</v>
      </c>
      <c r="B168" s="143" t="s">
        <v>356</v>
      </c>
      <c r="C168" s="142">
        <v>1</v>
      </c>
      <c r="D168" s="142">
        <v>528</v>
      </c>
      <c r="E168" s="142" t="s">
        <v>199</v>
      </c>
      <c r="F168" s="143" t="s">
        <v>200</v>
      </c>
      <c r="G168" s="144">
        <v>16</v>
      </c>
    </row>
    <row r="169" spans="1:7" ht="14.25">
      <c r="A169" s="142">
        <v>3</v>
      </c>
      <c r="B169" s="143" t="s">
        <v>356</v>
      </c>
      <c r="C169" s="142">
        <v>1</v>
      </c>
      <c r="D169" s="142">
        <v>558</v>
      </c>
      <c r="E169" s="142" t="s">
        <v>207</v>
      </c>
      <c r="F169" s="143" t="s">
        <v>208</v>
      </c>
      <c r="G169" s="144">
        <v>20</v>
      </c>
    </row>
    <row r="170" spans="1:7" ht="14.25">
      <c r="A170" s="146" t="s">
        <v>357</v>
      </c>
      <c r="B170" s="147"/>
      <c r="C170" s="146">
        <v>1</v>
      </c>
      <c r="D170" s="146"/>
      <c r="E170" s="146"/>
      <c r="F170" s="147"/>
      <c r="G170" s="148">
        <f>SUM(G156:G169)</f>
        <v>810.9499999999999</v>
      </c>
    </row>
    <row r="171" spans="1:7" ht="14.25">
      <c r="A171" s="142">
        <v>3</v>
      </c>
      <c r="B171" s="143" t="s">
        <v>356</v>
      </c>
      <c r="C171" s="142">
        <v>1</v>
      </c>
      <c r="D171" s="142">
        <v>602</v>
      </c>
      <c r="E171" s="142" t="s">
        <v>358</v>
      </c>
      <c r="F171" s="143" t="s">
        <v>359</v>
      </c>
      <c r="G171" s="144">
        <v>20</v>
      </c>
    </row>
    <row r="172" spans="1:7" ht="14.25">
      <c r="A172" s="142">
        <v>3</v>
      </c>
      <c r="B172" s="143" t="s">
        <v>356</v>
      </c>
      <c r="C172" s="142">
        <v>1</v>
      </c>
      <c r="D172" s="142">
        <v>672</v>
      </c>
      <c r="E172" s="142" t="s">
        <v>226</v>
      </c>
      <c r="F172" s="143" t="s">
        <v>227</v>
      </c>
      <c r="G172" s="152">
        <v>790.95</v>
      </c>
    </row>
    <row r="173" spans="1:7" ht="14.25">
      <c r="A173" s="146" t="s">
        <v>360</v>
      </c>
      <c r="B173" s="147"/>
      <c r="C173" s="146">
        <v>1</v>
      </c>
      <c r="D173" s="146"/>
      <c r="E173" s="146"/>
      <c r="F173" s="147"/>
      <c r="G173" s="148">
        <f>SUM(G171:G172)</f>
        <v>810.95</v>
      </c>
    </row>
    <row r="174" spans="1:7" ht="14.25">
      <c r="A174" s="146" t="s">
        <v>361</v>
      </c>
      <c r="B174" s="147"/>
      <c r="C174" s="146">
        <v>1</v>
      </c>
      <c r="D174" s="146"/>
      <c r="E174" s="146"/>
      <c r="F174" s="147"/>
      <c r="G174" s="148">
        <f>G173</f>
        <v>810.95</v>
      </c>
    </row>
    <row r="175" spans="1:7" ht="14.25">
      <c r="A175" s="146" t="s">
        <v>362</v>
      </c>
      <c r="B175" s="147"/>
      <c r="C175" s="146">
        <v>1</v>
      </c>
      <c r="D175" s="146"/>
      <c r="E175" s="146"/>
      <c r="F175" s="147"/>
      <c r="G175" s="148">
        <f>G170</f>
        <v>810.9499999999999</v>
      </c>
    </row>
    <row r="176" spans="1:7" ht="14.25">
      <c r="A176" s="146" t="s">
        <v>363</v>
      </c>
      <c r="B176" s="147"/>
      <c r="C176" s="146">
        <v>1</v>
      </c>
      <c r="D176" s="146"/>
      <c r="E176" s="146"/>
      <c r="F176" s="147"/>
      <c r="G176" s="148">
        <f>G174-G175</f>
        <v>0</v>
      </c>
    </row>
    <row r="177" spans="1:7" ht="14.25">
      <c r="A177" s="142"/>
      <c r="B177" s="143"/>
      <c r="C177" s="142"/>
      <c r="D177" s="142"/>
      <c r="E177" s="142"/>
      <c r="F177" s="143"/>
      <c r="G177" s="144"/>
    </row>
    <row r="178" spans="1:7" ht="14.25">
      <c r="A178" s="142">
        <v>4</v>
      </c>
      <c r="B178" s="143" t="s">
        <v>364</v>
      </c>
      <c r="C178" s="142">
        <v>1</v>
      </c>
      <c r="D178" s="142">
        <v>501</v>
      </c>
      <c r="E178" s="142" t="s">
        <v>135</v>
      </c>
      <c r="F178" s="143" t="s">
        <v>136</v>
      </c>
      <c r="G178" s="144">
        <v>4</v>
      </c>
    </row>
    <row r="179" spans="1:7" ht="14.25">
      <c r="A179" s="142">
        <v>4</v>
      </c>
      <c r="B179" s="143" t="s">
        <v>364</v>
      </c>
      <c r="C179" s="142">
        <v>1</v>
      </c>
      <c r="D179" s="142">
        <v>501</v>
      </c>
      <c r="E179" s="142" t="s">
        <v>233</v>
      </c>
      <c r="F179" s="143" t="s">
        <v>234</v>
      </c>
      <c r="G179" s="144">
        <v>4</v>
      </c>
    </row>
    <row r="180" spans="1:7" ht="14.25">
      <c r="A180" s="142">
        <v>4</v>
      </c>
      <c r="B180" s="143" t="s">
        <v>364</v>
      </c>
      <c r="C180" s="142">
        <v>1</v>
      </c>
      <c r="D180" s="142">
        <v>501</v>
      </c>
      <c r="E180" s="142" t="s">
        <v>237</v>
      </c>
      <c r="F180" s="143" t="s">
        <v>238</v>
      </c>
      <c r="G180" s="144">
        <v>3</v>
      </c>
    </row>
    <row r="181" spans="1:7" ht="14.25">
      <c r="A181" s="142">
        <v>4</v>
      </c>
      <c r="B181" s="143" t="s">
        <v>364</v>
      </c>
      <c r="C181" s="142">
        <v>1</v>
      </c>
      <c r="D181" s="142">
        <v>501</v>
      </c>
      <c r="E181" s="142" t="s">
        <v>137</v>
      </c>
      <c r="F181" s="143" t="s">
        <v>138</v>
      </c>
      <c r="G181" s="144">
        <v>0.5</v>
      </c>
    </row>
    <row r="182" spans="1:7" ht="14.25">
      <c r="A182" s="142">
        <v>4</v>
      </c>
      <c r="B182" s="143" t="s">
        <v>364</v>
      </c>
      <c r="C182" s="142">
        <v>1</v>
      </c>
      <c r="D182" s="142">
        <v>501</v>
      </c>
      <c r="E182" s="142" t="s">
        <v>141</v>
      </c>
      <c r="F182" s="143" t="s">
        <v>142</v>
      </c>
      <c r="G182" s="144">
        <v>2</v>
      </c>
    </row>
    <row r="183" spans="1:7" ht="14.25">
      <c r="A183" s="142">
        <v>4</v>
      </c>
      <c r="B183" s="143" t="s">
        <v>364</v>
      </c>
      <c r="C183" s="142">
        <v>1</v>
      </c>
      <c r="D183" s="142">
        <v>502</v>
      </c>
      <c r="E183" s="142" t="s">
        <v>149</v>
      </c>
      <c r="F183" s="143" t="s">
        <v>150</v>
      </c>
      <c r="G183" s="144">
        <v>85</v>
      </c>
    </row>
    <row r="184" spans="1:7" ht="14.25">
      <c r="A184" s="142">
        <v>4</v>
      </c>
      <c r="B184" s="143" t="s">
        <v>364</v>
      </c>
      <c r="C184" s="142">
        <v>1</v>
      </c>
      <c r="D184" s="142">
        <v>503</v>
      </c>
      <c r="E184" s="142" t="s">
        <v>151</v>
      </c>
      <c r="F184" s="143" t="s">
        <v>152</v>
      </c>
      <c r="G184" s="144">
        <v>0.4</v>
      </c>
    </row>
    <row r="185" spans="1:7" ht="14.25">
      <c r="A185" s="142">
        <v>4</v>
      </c>
      <c r="B185" s="143" t="s">
        <v>364</v>
      </c>
      <c r="C185" s="142">
        <v>1</v>
      </c>
      <c r="D185" s="142">
        <v>511</v>
      </c>
      <c r="E185" s="142" t="s">
        <v>153</v>
      </c>
      <c r="F185" s="143" t="s">
        <v>154</v>
      </c>
      <c r="G185" s="144">
        <v>50</v>
      </c>
    </row>
    <row r="186" spans="1:7" ht="14.25">
      <c r="A186" s="142">
        <v>4</v>
      </c>
      <c r="B186" s="143" t="s">
        <v>364</v>
      </c>
      <c r="C186" s="142">
        <v>1</v>
      </c>
      <c r="D186" s="142">
        <v>512</v>
      </c>
      <c r="E186" s="142" t="s">
        <v>161</v>
      </c>
      <c r="F186" s="143" t="s">
        <v>162</v>
      </c>
      <c r="G186" s="144">
        <v>2</v>
      </c>
    </row>
    <row r="187" spans="1:7" ht="14.25">
      <c r="A187" s="142">
        <v>4</v>
      </c>
      <c r="B187" s="143" t="s">
        <v>364</v>
      </c>
      <c r="C187" s="142">
        <v>1</v>
      </c>
      <c r="D187" s="142">
        <v>518</v>
      </c>
      <c r="E187" s="142" t="s">
        <v>165</v>
      </c>
      <c r="F187" s="143" t="s">
        <v>166</v>
      </c>
      <c r="G187" s="144">
        <v>0.78</v>
      </c>
    </row>
    <row r="188" spans="1:7" ht="14.25">
      <c r="A188" s="142">
        <v>4</v>
      </c>
      <c r="B188" s="143" t="s">
        <v>364</v>
      </c>
      <c r="C188" s="142">
        <v>1</v>
      </c>
      <c r="D188" s="142">
        <v>518</v>
      </c>
      <c r="E188" s="142" t="s">
        <v>365</v>
      </c>
      <c r="F188" s="143" t="s">
        <v>366</v>
      </c>
      <c r="G188" s="144">
        <v>220</v>
      </c>
    </row>
    <row r="189" spans="1:7" ht="14.25">
      <c r="A189" s="142">
        <v>4</v>
      </c>
      <c r="B189" s="143" t="s">
        <v>364</v>
      </c>
      <c r="C189" s="142">
        <v>1</v>
      </c>
      <c r="D189" s="142">
        <v>518</v>
      </c>
      <c r="E189" s="142" t="s">
        <v>167</v>
      </c>
      <c r="F189" s="143" t="s">
        <v>168</v>
      </c>
      <c r="G189" s="144">
        <v>30</v>
      </c>
    </row>
    <row r="190" spans="1:7" ht="14.25">
      <c r="A190" s="142">
        <v>4</v>
      </c>
      <c r="B190" s="143" t="s">
        <v>364</v>
      </c>
      <c r="C190" s="142">
        <v>1</v>
      </c>
      <c r="D190" s="142">
        <v>518</v>
      </c>
      <c r="E190" s="142" t="s">
        <v>169</v>
      </c>
      <c r="F190" s="143" t="s">
        <v>170</v>
      </c>
      <c r="G190" s="144">
        <v>0.3</v>
      </c>
    </row>
    <row r="191" spans="1:7" ht="14.25">
      <c r="A191" s="142">
        <v>4</v>
      </c>
      <c r="B191" s="143" t="s">
        <v>364</v>
      </c>
      <c r="C191" s="142">
        <v>1</v>
      </c>
      <c r="D191" s="142">
        <v>518</v>
      </c>
      <c r="E191" s="142" t="s">
        <v>171</v>
      </c>
      <c r="F191" s="143" t="s">
        <v>172</v>
      </c>
      <c r="G191" s="144">
        <v>6.8</v>
      </c>
    </row>
    <row r="192" spans="1:7" ht="14.25">
      <c r="A192" s="142">
        <v>4</v>
      </c>
      <c r="B192" s="143" t="s">
        <v>364</v>
      </c>
      <c r="C192" s="142">
        <v>1</v>
      </c>
      <c r="D192" s="142">
        <v>518</v>
      </c>
      <c r="E192" s="142" t="s">
        <v>253</v>
      </c>
      <c r="F192" s="143" t="s">
        <v>254</v>
      </c>
      <c r="G192" s="144">
        <v>0.4</v>
      </c>
    </row>
    <row r="193" spans="1:7" ht="14.25">
      <c r="A193" s="142">
        <v>4</v>
      </c>
      <c r="B193" s="143" t="s">
        <v>364</v>
      </c>
      <c r="C193" s="142">
        <v>1</v>
      </c>
      <c r="D193" s="142">
        <v>518</v>
      </c>
      <c r="E193" s="142" t="s">
        <v>179</v>
      </c>
      <c r="F193" s="143" t="s">
        <v>180</v>
      </c>
      <c r="G193" s="144">
        <v>3.6</v>
      </c>
    </row>
    <row r="194" spans="1:7" ht="14.25">
      <c r="A194" s="142">
        <v>4</v>
      </c>
      <c r="B194" s="143" t="s">
        <v>364</v>
      </c>
      <c r="C194" s="142">
        <v>1</v>
      </c>
      <c r="D194" s="142">
        <v>518</v>
      </c>
      <c r="E194" s="142" t="s">
        <v>183</v>
      </c>
      <c r="F194" s="143" t="s">
        <v>184</v>
      </c>
      <c r="G194" s="144">
        <v>0.4</v>
      </c>
    </row>
    <row r="195" spans="1:7" ht="14.25">
      <c r="A195" s="142">
        <v>4</v>
      </c>
      <c r="B195" s="143" t="s">
        <v>364</v>
      </c>
      <c r="C195" s="142">
        <v>1</v>
      </c>
      <c r="D195" s="142">
        <v>518</v>
      </c>
      <c r="E195" s="142" t="s">
        <v>185</v>
      </c>
      <c r="F195" s="143" t="s">
        <v>186</v>
      </c>
      <c r="G195" s="144">
        <v>10</v>
      </c>
    </row>
    <row r="196" spans="1:7" ht="14.25">
      <c r="A196" s="142">
        <v>4</v>
      </c>
      <c r="B196" s="143" t="s">
        <v>364</v>
      </c>
      <c r="C196" s="142">
        <v>1</v>
      </c>
      <c r="D196" s="142">
        <v>521</v>
      </c>
      <c r="E196" s="142" t="s">
        <v>189</v>
      </c>
      <c r="F196" s="143" t="s">
        <v>190</v>
      </c>
      <c r="G196" s="144">
        <v>145</v>
      </c>
    </row>
    <row r="197" spans="1:7" ht="14.25">
      <c r="A197" s="142">
        <v>4</v>
      </c>
      <c r="B197" s="143" t="s">
        <v>364</v>
      </c>
      <c r="C197" s="142">
        <v>1</v>
      </c>
      <c r="D197" s="142">
        <v>524</v>
      </c>
      <c r="E197" s="142" t="s">
        <v>191</v>
      </c>
      <c r="F197" s="143" t="s">
        <v>192</v>
      </c>
      <c r="G197" s="144">
        <v>1</v>
      </c>
    </row>
    <row r="198" spans="1:7" ht="14.25">
      <c r="A198" s="142">
        <v>4</v>
      </c>
      <c r="B198" s="143" t="s">
        <v>364</v>
      </c>
      <c r="C198" s="142">
        <v>1</v>
      </c>
      <c r="D198" s="142">
        <v>524</v>
      </c>
      <c r="E198" s="142" t="s">
        <v>193</v>
      </c>
      <c r="F198" s="143" t="s">
        <v>194</v>
      </c>
      <c r="G198" s="144">
        <v>3</v>
      </c>
    </row>
    <row r="199" spans="1:7" ht="14.25">
      <c r="A199" s="142">
        <v>4</v>
      </c>
      <c r="B199" s="143" t="s">
        <v>364</v>
      </c>
      <c r="C199" s="142">
        <v>1</v>
      </c>
      <c r="D199" s="142">
        <v>551</v>
      </c>
      <c r="E199" s="142" t="s">
        <v>261</v>
      </c>
      <c r="F199" s="143" t="s">
        <v>262</v>
      </c>
      <c r="G199" s="144">
        <v>97.46</v>
      </c>
    </row>
    <row r="200" spans="1:7" ht="14.25">
      <c r="A200" s="142">
        <v>4</v>
      </c>
      <c r="B200" s="143" t="s">
        <v>364</v>
      </c>
      <c r="C200" s="142">
        <v>1</v>
      </c>
      <c r="D200" s="142">
        <v>562</v>
      </c>
      <c r="E200" s="142" t="s">
        <v>209</v>
      </c>
      <c r="F200" s="143" t="s">
        <v>210</v>
      </c>
      <c r="G200" s="144">
        <v>3</v>
      </c>
    </row>
    <row r="201" spans="1:7" ht="14.25">
      <c r="A201" s="146" t="s">
        <v>367</v>
      </c>
      <c r="B201" s="147"/>
      <c r="C201" s="146">
        <v>1</v>
      </c>
      <c r="D201" s="146"/>
      <c r="E201" s="146"/>
      <c r="F201" s="147"/>
      <c r="G201" s="148">
        <f>SUM(G178:G200)</f>
        <v>672.6400000000001</v>
      </c>
    </row>
    <row r="202" spans="1:7" ht="14.25">
      <c r="A202" s="142">
        <v>4</v>
      </c>
      <c r="B202" s="143" t="s">
        <v>364</v>
      </c>
      <c r="C202" s="142">
        <v>1</v>
      </c>
      <c r="D202" s="142">
        <v>602</v>
      </c>
      <c r="E202" s="142" t="s">
        <v>368</v>
      </c>
      <c r="F202" s="143" t="s">
        <v>369</v>
      </c>
      <c r="G202" s="144">
        <v>220</v>
      </c>
    </row>
    <row r="203" spans="1:7" ht="14.25">
      <c r="A203" s="142">
        <v>4</v>
      </c>
      <c r="B203" s="143" t="s">
        <v>364</v>
      </c>
      <c r="C203" s="142">
        <v>1</v>
      </c>
      <c r="D203" s="142">
        <v>672</v>
      </c>
      <c r="E203" s="142" t="s">
        <v>226</v>
      </c>
      <c r="F203" s="143" t="s">
        <v>227</v>
      </c>
      <c r="G203" s="152">
        <v>452.64</v>
      </c>
    </row>
    <row r="204" spans="1:7" ht="14.25">
      <c r="A204" s="146" t="s">
        <v>370</v>
      </c>
      <c r="B204" s="147"/>
      <c r="C204" s="146">
        <v>1</v>
      </c>
      <c r="D204" s="146"/>
      <c r="E204" s="146"/>
      <c r="F204" s="147"/>
      <c r="G204" s="148">
        <f>SUM(G202:G203)</f>
        <v>672.64</v>
      </c>
    </row>
    <row r="205" spans="1:7" ht="14.25">
      <c r="A205" s="146" t="s">
        <v>371</v>
      </c>
      <c r="B205" s="147"/>
      <c r="C205" s="146">
        <v>1</v>
      </c>
      <c r="D205" s="146"/>
      <c r="E205" s="146"/>
      <c r="F205" s="147"/>
      <c r="G205" s="148">
        <f>G204</f>
        <v>672.64</v>
      </c>
    </row>
    <row r="206" spans="1:7" ht="14.25">
      <c r="A206" s="146" t="s">
        <v>372</v>
      </c>
      <c r="B206" s="147"/>
      <c r="C206" s="146">
        <v>1</v>
      </c>
      <c r="D206" s="146"/>
      <c r="E206" s="146"/>
      <c r="F206" s="147"/>
      <c r="G206" s="148">
        <f>G201</f>
        <v>672.6400000000001</v>
      </c>
    </row>
    <row r="207" spans="1:7" ht="14.25">
      <c r="A207" s="146" t="s">
        <v>373</v>
      </c>
      <c r="B207" s="147"/>
      <c r="C207" s="146">
        <v>1</v>
      </c>
      <c r="D207" s="146"/>
      <c r="E207" s="146"/>
      <c r="F207" s="147"/>
      <c r="G207" s="148">
        <f>G205-G206</f>
        <v>0</v>
      </c>
    </row>
    <row r="208" spans="1:7" ht="14.25">
      <c r="A208" s="142"/>
      <c r="B208" s="143"/>
      <c r="C208" s="142"/>
      <c r="D208" s="142"/>
      <c r="E208" s="142"/>
      <c r="F208" s="143"/>
      <c r="G208" s="144"/>
    </row>
    <row r="209" spans="1:7" ht="14.25">
      <c r="A209" s="142">
        <v>5</v>
      </c>
      <c r="B209" s="143" t="s">
        <v>374</v>
      </c>
      <c r="C209" s="142">
        <v>1</v>
      </c>
      <c r="D209" s="142">
        <v>501</v>
      </c>
      <c r="E209" s="142" t="s">
        <v>233</v>
      </c>
      <c r="F209" s="143" t="s">
        <v>234</v>
      </c>
      <c r="G209" s="144">
        <v>2</v>
      </c>
    </row>
    <row r="210" spans="1:7" ht="14.25">
      <c r="A210" s="142">
        <v>5</v>
      </c>
      <c r="B210" s="143" t="s">
        <v>374</v>
      </c>
      <c r="C210" s="142">
        <v>1</v>
      </c>
      <c r="D210" s="142">
        <v>501</v>
      </c>
      <c r="E210" s="142" t="s">
        <v>235</v>
      </c>
      <c r="F210" s="143" t="s">
        <v>236</v>
      </c>
      <c r="G210" s="144">
        <v>1</v>
      </c>
    </row>
    <row r="211" spans="1:7" ht="14.25">
      <c r="A211" s="142">
        <v>5</v>
      </c>
      <c r="B211" s="143" t="s">
        <v>374</v>
      </c>
      <c r="C211" s="142">
        <v>1</v>
      </c>
      <c r="D211" s="142">
        <v>501</v>
      </c>
      <c r="E211" s="142" t="s">
        <v>237</v>
      </c>
      <c r="F211" s="143" t="s">
        <v>238</v>
      </c>
      <c r="G211" s="144">
        <v>36.5</v>
      </c>
    </row>
    <row r="212" spans="1:7" ht="14.25">
      <c r="A212" s="142">
        <v>5</v>
      </c>
      <c r="B212" s="143" t="s">
        <v>374</v>
      </c>
      <c r="C212" s="142">
        <v>1</v>
      </c>
      <c r="D212" s="142">
        <v>501</v>
      </c>
      <c r="E212" s="142" t="s">
        <v>137</v>
      </c>
      <c r="F212" s="143" t="s">
        <v>138</v>
      </c>
      <c r="G212" s="144">
        <v>1</v>
      </c>
    </row>
    <row r="213" spans="1:7" ht="14.25">
      <c r="A213" s="142">
        <v>5</v>
      </c>
      <c r="B213" s="143" t="s">
        <v>374</v>
      </c>
      <c r="C213" s="142">
        <v>1</v>
      </c>
      <c r="D213" s="142">
        <v>501</v>
      </c>
      <c r="E213" s="142" t="s">
        <v>145</v>
      </c>
      <c r="F213" s="143" t="s">
        <v>146</v>
      </c>
      <c r="G213" s="144">
        <v>1</v>
      </c>
    </row>
    <row r="214" spans="1:7" ht="14.25">
      <c r="A214" s="142">
        <v>5</v>
      </c>
      <c r="B214" s="143" t="s">
        <v>374</v>
      </c>
      <c r="C214" s="142">
        <v>1</v>
      </c>
      <c r="D214" s="142">
        <v>502</v>
      </c>
      <c r="E214" s="142" t="s">
        <v>149</v>
      </c>
      <c r="F214" s="143" t="s">
        <v>150</v>
      </c>
      <c r="G214" s="144">
        <v>25</v>
      </c>
    </row>
    <row r="215" spans="1:7" ht="14.25">
      <c r="A215" s="142">
        <v>5</v>
      </c>
      <c r="B215" s="143" t="s">
        <v>374</v>
      </c>
      <c r="C215" s="142">
        <v>1</v>
      </c>
      <c r="D215" s="142">
        <v>503</v>
      </c>
      <c r="E215" s="142" t="s">
        <v>151</v>
      </c>
      <c r="F215" s="143" t="s">
        <v>152</v>
      </c>
      <c r="G215" s="144">
        <v>3.5</v>
      </c>
    </row>
    <row r="216" spans="1:7" ht="14.25">
      <c r="A216" s="142">
        <v>5</v>
      </c>
      <c r="B216" s="143" t="s">
        <v>374</v>
      </c>
      <c r="C216" s="142">
        <v>1</v>
      </c>
      <c r="D216" s="142">
        <v>511</v>
      </c>
      <c r="E216" s="142" t="s">
        <v>153</v>
      </c>
      <c r="F216" s="143" t="s">
        <v>154</v>
      </c>
      <c r="G216" s="144">
        <v>1</v>
      </c>
    </row>
    <row r="217" spans="1:7" ht="14.25">
      <c r="A217" s="142">
        <v>5</v>
      </c>
      <c r="B217" s="143" t="s">
        <v>374</v>
      </c>
      <c r="C217" s="142">
        <v>1</v>
      </c>
      <c r="D217" s="142">
        <v>512</v>
      </c>
      <c r="E217" s="142" t="s">
        <v>161</v>
      </c>
      <c r="F217" s="143" t="s">
        <v>162</v>
      </c>
      <c r="G217" s="144">
        <v>0.5</v>
      </c>
    </row>
    <row r="218" spans="1:7" ht="14.25">
      <c r="A218" s="142">
        <v>5</v>
      </c>
      <c r="B218" s="143" t="s">
        <v>374</v>
      </c>
      <c r="C218" s="142">
        <v>1</v>
      </c>
      <c r="D218" s="142">
        <v>518</v>
      </c>
      <c r="E218" s="142" t="s">
        <v>165</v>
      </c>
      <c r="F218" s="143" t="s">
        <v>166</v>
      </c>
      <c r="G218" s="144">
        <v>3</v>
      </c>
    </row>
    <row r="219" spans="1:7" ht="14.25">
      <c r="A219" s="142">
        <v>5</v>
      </c>
      <c r="B219" s="143" t="s">
        <v>374</v>
      </c>
      <c r="C219" s="142">
        <v>1</v>
      </c>
      <c r="D219" s="142">
        <v>518</v>
      </c>
      <c r="E219" s="142" t="s">
        <v>249</v>
      </c>
      <c r="F219" s="143" t="s">
        <v>250</v>
      </c>
      <c r="G219" s="144">
        <v>3</v>
      </c>
    </row>
    <row r="220" spans="1:7" ht="14.25">
      <c r="A220" s="142">
        <v>5</v>
      </c>
      <c r="B220" s="143" t="s">
        <v>374</v>
      </c>
      <c r="C220" s="142">
        <v>1</v>
      </c>
      <c r="D220" s="142">
        <v>518</v>
      </c>
      <c r="E220" s="142" t="s">
        <v>169</v>
      </c>
      <c r="F220" s="143" t="s">
        <v>170</v>
      </c>
      <c r="G220" s="144">
        <v>4.5</v>
      </c>
    </row>
    <row r="221" spans="1:7" ht="14.25">
      <c r="A221" s="142">
        <v>5</v>
      </c>
      <c r="B221" s="143" t="s">
        <v>374</v>
      </c>
      <c r="C221" s="142">
        <v>1</v>
      </c>
      <c r="D221" s="142">
        <v>518</v>
      </c>
      <c r="E221" s="142" t="s">
        <v>171</v>
      </c>
      <c r="F221" s="143" t="s">
        <v>172</v>
      </c>
      <c r="G221" s="144">
        <v>0.2</v>
      </c>
    </row>
    <row r="222" spans="1:7" ht="14.25">
      <c r="A222" s="142">
        <v>5</v>
      </c>
      <c r="B222" s="143" t="s">
        <v>374</v>
      </c>
      <c r="C222" s="142">
        <v>1</v>
      </c>
      <c r="D222" s="142">
        <v>518</v>
      </c>
      <c r="E222" s="142" t="s">
        <v>253</v>
      </c>
      <c r="F222" s="143" t="s">
        <v>254</v>
      </c>
      <c r="G222" s="144">
        <v>2.3</v>
      </c>
    </row>
    <row r="223" spans="1:7" ht="14.25">
      <c r="A223" s="142">
        <v>5</v>
      </c>
      <c r="B223" s="143" t="s">
        <v>374</v>
      </c>
      <c r="C223" s="142">
        <v>1</v>
      </c>
      <c r="D223" s="142">
        <v>518</v>
      </c>
      <c r="E223" s="142" t="s">
        <v>183</v>
      </c>
      <c r="F223" s="143" t="s">
        <v>184</v>
      </c>
      <c r="G223" s="144">
        <v>3.5</v>
      </c>
    </row>
    <row r="224" spans="1:7" ht="14.25">
      <c r="A224" s="142">
        <v>5</v>
      </c>
      <c r="B224" s="143" t="s">
        <v>374</v>
      </c>
      <c r="C224" s="142">
        <v>1</v>
      </c>
      <c r="D224" s="142">
        <v>518</v>
      </c>
      <c r="E224" s="142" t="s">
        <v>185</v>
      </c>
      <c r="F224" s="143" t="s">
        <v>186</v>
      </c>
      <c r="G224" s="144">
        <v>0.7</v>
      </c>
    </row>
    <row r="225" spans="1:7" ht="14.25">
      <c r="A225" s="142">
        <v>5</v>
      </c>
      <c r="B225" s="143" t="s">
        <v>374</v>
      </c>
      <c r="C225" s="142">
        <v>1</v>
      </c>
      <c r="D225" s="142">
        <v>521</v>
      </c>
      <c r="E225" s="142" t="s">
        <v>187</v>
      </c>
      <c r="F225" s="143" t="s">
        <v>188</v>
      </c>
      <c r="G225" s="144">
        <v>195.9</v>
      </c>
    </row>
    <row r="226" spans="1:7" ht="14.25">
      <c r="A226" s="142">
        <v>5</v>
      </c>
      <c r="B226" s="143" t="s">
        <v>374</v>
      </c>
      <c r="C226" s="142">
        <v>1</v>
      </c>
      <c r="D226" s="142">
        <v>521</v>
      </c>
      <c r="E226" s="142" t="s">
        <v>189</v>
      </c>
      <c r="F226" s="143" t="s">
        <v>190</v>
      </c>
      <c r="G226" s="144">
        <v>50</v>
      </c>
    </row>
    <row r="227" spans="1:7" ht="14.25">
      <c r="A227" s="142">
        <v>5</v>
      </c>
      <c r="B227" s="143" t="s">
        <v>374</v>
      </c>
      <c r="C227" s="142">
        <v>1</v>
      </c>
      <c r="D227" s="142">
        <v>524</v>
      </c>
      <c r="E227" s="142" t="s">
        <v>191</v>
      </c>
      <c r="F227" s="143" t="s">
        <v>192</v>
      </c>
      <c r="G227" s="144">
        <v>21</v>
      </c>
    </row>
    <row r="228" spans="1:7" ht="14.25">
      <c r="A228" s="142">
        <v>5</v>
      </c>
      <c r="B228" s="143" t="s">
        <v>374</v>
      </c>
      <c r="C228" s="142">
        <v>1</v>
      </c>
      <c r="D228" s="142">
        <v>524</v>
      </c>
      <c r="E228" s="142" t="s">
        <v>193</v>
      </c>
      <c r="F228" s="143" t="s">
        <v>194</v>
      </c>
      <c r="G228" s="144">
        <v>56.48</v>
      </c>
    </row>
    <row r="229" spans="1:7" ht="14.25">
      <c r="A229" s="142">
        <v>5</v>
      </c>
      <c r="B229" s="143" t="s">
        <v>374</v>
      </c>
      <c r="C229" s="142">
        <v>1</v>
      </c>
      <c r="D229" s="142">
        <v>527</v>
      </c>
      <c r="E229" s="142" t="s">
        <v>197</v>
      </c>
      <c r="F229" s="143" t="s">
        <v>198</v>
      </c>
      <c r="G229" s="144">
        <v>3.92</v>
      </c>
    </row>
    <row r="230" spans="1:7" ht="14.25">
      <c r="A230" s="142">
        <v>5</v>
      </c>
      <c r="B230" s="143" t="s">
        <v>374</v>
      </c>
      <c r="C230" s="142">
        <v>1</v>
      </c>
      <c r="D230" s="142">
        <v>528</v>
      </c>
      <c r="E230" s="142" t="s">
        <v>199</v>
      </c>
      <c r="F230" s="143" t="s">
        <v>200</v>
      </c>
      <c r="G230" s="144">
        <v>11</v>
      </c>
    </row>
    <row r="231" spans="1:7" ht="14.25">
      <c r="A231" s="142">
        <v>5</v>
      </c>
      <c r="B231" s="143" t="s">
        <v>374</v>
      </c>
      <c r="C231" s="142">
        <v>1</v>
      </c>
      <c r="D231" s="142">
        <v>558</v>
      </c>
      <c r="E231" s="142" t="s">
        <v>207</v>
      </c>
      <c r="F231" s="143" t="s">
        <v>208</v>
      </c>
      <c r="G231" s="144">
        <v>5</v>
      </c>
    </row>
    <row r="232" spans="1:7" ht="14.25">
      <c r="A232" s="146" t="s">
        <v>375</v>
      </c>
      <c r="B232" s="147"/>
      <c r="C232" s="146">
        <v>1</v>
      </c>
      <c r="D232" s="146"/>
      <c r="E232" s="146"/>
      <c r="F232" s="147"/>
      <c r="G232" s="148">
        <f>SUM(G209:G231)</f>
        <v>432.00000000000006</v>
      </c>
    </row>
    <row r="233" spans="1:7" ht="14.25">
      <c r="A233" s="142">
        <v>5</v>
      </c>
      <c r="B233" s="143" t="s">
        <v>374</v>
      </c>
      <c r="C233" s="142">
        <v>1</v>
      </c>
      <c r="D233" s="142">
        <v>672</v>
      </c>
      <c r="E233" s="142" t="s">
        <v>226</v>
      </c>
      <c r="F233" s="143" t="s">
        <v>227</v>
      </c>
      <c r="G233" s="152">
        <v>432</v>
      </c>
    </row>
    <row r="234" spans="1:7" ht="14.25">
      <c r="A234" s="146" t="s">
        <v>376</v>
      </c>
      <c r="B234" s="147"/>
      <c r="C234" s="146">
        <v>1</v>
      </c>
      <c r="D234" s="146"/>
      <c r="E234" s="146"/>
      <c r="F234" s="147"/>
      <c r="G234" s="148">
        <f>SUM(G233)</f>
        <v>432</v>
      </c>
    </row>
    <row r="235" spans="1:7" ht="14.25">
      <c r="A235" s="146" t="s">
        <v>377</v>
      </c>
      <c r="B235" s="147"/>
      <c r="C235" s="146">
        <v>1</v>
      </c>
      <c r="D235" s="146"/>
      <c r="E235" s="146"/>
      <c r="F235" s="147"/>
      <c r="G235" s="148">
        <f>G234</f>
        <v>432</v>
      </c>
    </row>
    <row r="236" spans="1:7" ht="14.25">
      <c r="A236" s="146" t="s">
        <v>378</v>
      </c>
      <c r="B236" s="147"/>
      <c r="C236" s="146">
        <v>1</v>
      </c>
      <c r="D236" s="146"/>
      <c r="E236" s="146"/>
      <c r="F236" s="147"/>
      <c r="G236" s="148">
        <f>G232</f>
        <v>432.00000000000006</v>
      </c>
    </row>
    <row r="237" spans="1:7" ht="14.25">
      <c r="A237" s="146" t="s">
        <v>379</v>
      </c>
      <c r="B237" s="147"/>
      <c r="C237" s="146">
        <v>1</v>
      </c>
      <c r="D237" s="146"/>
      <c r="E237" s="146"/>
      <c r="F237" s="147"/>
      <c r="G237" s="148">
        <f>G235-G236</f>
        <v>0</v>
      </c>
    </row>
    <row r="238" spans="1:7" ht="14.25">
      <c r="A238" s="142"/>
      <c r="B238" s="143"/>
      <c r="C238" s="142"/>
      <c r="D238" s="142"/>
      <c r="E238" s="142"/>
      <c r="F238" s="143"/>
      <c r="G238" s="144"/>
    </row>
    <row r="239" spans="1:7" ht="14.25">
      <c r="A239" s="142">
        <v>6</v>
      </c>
      <c r="B239" s="143" t="s">
        <v>380</v>
      </c>
      <c r="C239" s="142">
        <v>1</v>
      </c>
      <c r="D239" s="142">
        <v>501</v>
      </c>
      <c r="E239" s="142" t="s">
        <v>135</v>
      </c>
      <c r="F239" s="143" t="s">
        <v>136</v>
      </c>
      <c r="G239" s="144">
        <v>6.5</v>
      </c>
    </row>
    <row r="240" spans="1:7" ht="14.25">
      <c r="A240" s="142">
        <v>6</v>
      </c>
      <c r="B240" s="143" t="s">
        <v>380</v>
      </c>
      <c r="C240" s="142">
        <v>1</v>
      </c>
      <c r="D240" s="142">
        <v>501</v>
      </c>
      <c r="E240" s="142" t="s">
        <v>233</v>
      </c>
      <c r="F240" s="143" t="s">
        <v>234</v>
      </c>
      <c r="G240" s="144">
        <v>2.5</v>
      </c>
    </row>
    <row r="241" spans="1:7" ht="14.25">
      <c r="A241" s="142">
        <v>6</v>
      </c>
      <c r="B241" s="143" t="s">
        <v>380</v>
      </c>
      <c r="C241" s="142">
        <v>1</v>
      </c>
      <c r="D241" s="142">
        <v>501</v>
      </c>
      <c r="E241" s="142" t="s">
        <v>235</v>
      </c>
      <c r="F241" s="143" t="s">
        <v>236</v>
      </c>
      <c r="G241" s="144">
        <v>6.5</v>
      </c>
    </row>
    <row r="242" spans="1:7" ht="14.25">
      <c r="A242" s="142">
        <v>6</v>
      </c>
      <c r="B242" s="143" t="s">
        <v>380</v>
      </c>
      <c r="C242" s="142">
        <v>1</v>
      </c>
      <c r="D242" s="142">
        <v>501</v>
      </c>
      <c r="E242" s="142" t="s">
        <v>237</v>
      </c>
      <c r="F242" s="143" t="s">
        <v>238</v>
      </c>
      <c r="G242" s="144">
        <v>1</v>
      </c>
    </row>
    <row r="243" spans="1:7" ht="14.25">
      <c r="A243" s="142">
        <v>6</v>
      </c>
      <c r="B243" s="143" t="s">
        <v>380</v>
      </c>
      <c r="C243" s="142">
        <v>1</v>
      </c>
      <c r="D243" s="142">
        <v>501</v>
      </c>
      <c r="E243" s="142" t="s">
        <v>137</v>
      </c>
      <c r="F243" s="143" t="s">
        <v>138</v>
      </c>
      <c r="G243" s="144">
        <v>1</v>
      </c>
    </row>
    <row r="244" spans="1:7" ht="14.25">
      <c r="A244" s="142">
        <v>6</v>
      </c>
      <c r="B244" s="143" t="s">
        <v>380</v>
      </c>
      <c r="C244" s="142">
        <v>1</v>
      </c>
      <c r="D244" s="142">
        <v>501</v>
      </c>
      <c r="E244" s="142" t="s">
        <v>145</v>
      </c>
      <c r="F244" s="143" t="s">
        <v>146</v>
      </c>
      <c r="G244" s="144">
        <v>1</v>
      </c>
    </row>
    <row r="245" spans="1:7" ht="14.25">
      <c r="A245" s="142">
        <v>6</v>
      </c>
      <c r="B245" s="143" t="s">
        <v>380</v>
      </c>
      <c r="C245" s="142">
        <v>1</v>
      </c>
      <c r="D245" s="142">
        <v>501</v>
      </c>
      <c r="E245" s="142" t="s">
        <v>147</v>
      </c>
      <c r="F245" s="143" t="s">
        <v>148</v>
      </c>
      <c r="G245" s="144">
        <v>3.5</v>
      </c>
    </row>
    <row r="246" spans="1:7" ht="14.25">
      <c r="A246" s="142">
        <v>6</v>
      </c>
      <c r="B246" s="143" t="s">
        <v>380</v>
      </c>
      <c r="C246" s="142">
        <v>1</v>
      </c>
      <c r="D246" s="142">
        <v>502</v>
      </c>
      <c r="E246" s="142" t="s">
        <v>149</v>
      </c>
      <c r="F246" s="143" t="s">
        <v>150</v>
      </c>
      <c r="G246" s="144">
        <v>315.5</v>
      </c>
    </row>
    <row r="247" spans="1:7" ht="14.25">
      <c r="A247" s="142">
        <v>6</v>
      </c>
      <c r="B247" s="143" t="s">
        <v>380</v>
      </c>
      <c r="C247" s="142">
        <v>1</v>
      </c>
      <c r="D247" s="142">
        <v>503</v>
      </c>
      <c r="E247" s="142" t="s">
        <v>151</v>
      </c>
      <c r="F247" s="143" t="s">
        <v>152</v>
      </c>
      <c r="G247" s="144">
        <v>1.5</v>
      </c>
    </row>
    <row r="248" spans="1:7" ht="14.25">
      <c r="A248" s="142">
        <v>6</v>
      </c>
      <c r="B248" s="143" t="s">
        <v>380</v>
      </c>
      <c r="C248" s="142">
        <v>1</v>
      </c>
      <c r="D248" s="142">
        <v>511</v>
      </c>
      <c r="E248" s="142" t="s">
        <v>153</v>
      </c>
      <c r="F248" s="143" t="s">
        <v>154</v>
      </c>
      <c r="G248" s="144">
        <v>25</v>
      </c>
    </row>
    <row r="249" spans="1:7" ht="14.25">
      <c r="A249" s="142">
        <v>6</v>
      </c>
      <c r="B249" s="143" t="s">
        <v>380</v>
      </c>
      <c r="C249" s="142">
        <v>1</v>
      </c>
      <c r="D249" s="142">
        <v>511</v>
      </c>
      <c r="E249" s="142" t="s">
        <v>157</v>
      </c>
      <c r="F249" s="143" t="s">
        <v>158</v>
      </c>
      <c r="G249" s="144">
        <v>11</v>
      </c>
    </row>
    <row r="250" spans="1:7" ht="14.25">
      <c r="A250" s="142">
        <v>6</v>
      </c>
      <c r="B250" s="143" t="s">
        <v>380</v>
      </c>
      <c r="C250" s="142">
        <v>1</v>
      </c>
      <c r="D250" s="142">
        <v>518</v>
      </c>
      <c r="E250" s="142" t="s">
        <v>165</v>
      </c>
      <c r="F250" s="143" t="s">
        <v>166</v>
      </c>
      <c r="G250" s="144">
        <v>1150</v>
      </c>
    </row>
    <row r="251" spans="1:7" ht="14.25">
      <c r="A251" s="142">
        <v>6</v>
      </c>
      <c r="B251" s="143" t="s">
        <v>380</v>
      </c>
      <c r="C251" s="142">
        <v>1</v>
      </c>
      <c r="D251" s="142">
        <v>518</v>
      </c>
      <c r="E251" s="142" t="s">
        <v>249</v>
      </c>
      <c r="F251" s="143" t="s">
        <v>250</v>
      </c>
      <c r="G251" s="144">
        <v>5</v>
      </c>
    </row>
    <row r="252" spans="1:7" ht="14.25">
      <c r="A252" s="142">
        <v>6</v>
      </c>
      <c r="B252" s="143" t="s">
        <v>380</v>
      </c>
      <c r="C252" s="142">
        <v>1</v>
      </c>
      <c r="D252" s="142">
        <v>518</v>
      </c>
      <c r="E252" s="142" t="s">
        <v>167</v>
      </c>
      <c r="F252" s="143" t="s">
        <v>168</v>
      </c>
      <c r="G252" s="144">
        <v>18</v>
      </c>
    </row>
    <row r="253" spans="1:7" ht="14.25">
      <c r="A253" s="142">
        <v>6</v>
      </c>
      <c r="B253" s="143" t="s">
        <v>380</v>
      </c>
      <c r="C253" s="142">
        <v>1</v>
      </c>
      <c r="D253" s="142">
        <v>518</v>
      </c>
      <c r="E253" s="142" t="s">
        <v>169</v>
      </c>
      <c r="F253" s="143" t="s">
        <v>170</v>
      </c>
      <c r="G253" s="144">
        <v>1.5</v>
      </c>
    </row>
    <row r="254" spans="1:7" ht="14.25">
      <c r="A254" s="142">
        <v>6</v>
      </c>
      <c r="B254" s="143" t="s">
        <v>380</v>
      </c>
      <c r="C254" s="142">
        <v>1</v>
      </c>
      <c r="D254" s="142">
        <v>518</v>
      </c>
      <c r="E254" s="142" t="s">
        <v>171</v>
      </c>
      <c r="F254" s="143" t="s">
        <v>172</v>
      </c>
      <c r="G254" s="144">
        <v>0.2</v>
      </c>
    </row>
    <row r="255" spans="1:7" ht="14.25">
      <c r="A255" s="142">
        <v>6</v>
      </c>
      <c r="B255" s="143" t="s">
        <v>380</v>
      </c>
      <c r="C255" s="142">
        <v>1</v>
      </c>
      <c r="D255" s="142">
        <v>518</v>
      </c>
      <c r="E255" s="142" t="s">
        <v>253</v>
      </c>
      <c r="F255" s="143" t="s">
        <v>254</v>
      </c>
      <c r="G255" s="144">
        <v>2</v>
      </c>
    </row>
    <row r="256" spans="1:7" ht="14.25">
      <c r="A256" s="142">
        <v>6</v>
      </c>
      <c r="B256" s="143" t="s">
        <v>380</v>
      </c>
      <c r="C256" s="142">
        <v>1</v>
      </c>
      <c r="D256" s="142">
        <v>518</v>
      </c>
      <c r="E256" s="142" t="s">
        <v>255</v>
      </c>
      <c r="F256" s="143" t="s">
        <v>256</v>
      </c>
      <c r="G256" s="144">
        <v>190</v>
      </c>
    </row>
    <row r="257" spans="1:7" ht="14.25">
      <c r="A257" s="142">
        <v>6</v>
      </c>
      <c r="B257" s="143" t="s">
        <v>380</v>
      </c>
      <c r="C257" s="142">
        <v>1</v>
      </c>
      <c r="D257" s="142">
        <v>518</v>
      </c>
      <c r="E257" s="142" t="s">
        <v>183</v>
      </c>
      <c r="F257" s="143" t="s">
        <v>184</v>
      </c>
      <c r="G257" s="144">
        <v>1.5</v>
      </c>
    </row>
    <row r="258" spans="1:7" ht="14.25">
      <c r="A258" s="142">
        <v>6</v>
      </c>
      <c r="B258" s="143" t="s">
        <v>380</v>
      </c>
      <c r="C258" s="142">
        <v>1</v>
      </c>
      <c r="D258" s="142">
        <v>518</v>
      </c>
      <c r="E258" s="142" t="s">
        <v>185</v>
      </c>
      <c r="F258" s="143" t="s">
        <v>186</v>
      </c>
      <c r="G258" s="144">
        <v>10</v>
      </c>
    </row>
    <row r="259" spans="1:7" ht="14.25">
      <c r="A259" s="142">
        <v>6</v>
      </c>
      <c r="B259" s="143" t="s">
        <v>380</v>
      </c>
      <c r="C259" s="142">
        <v>1</v>
      </c>
      <c r="D259" s="142">
        <v>521</v>
      </c>
      <c r="E259" s="142" t="s">
        <v>187</v>
      </c>
      <c r="F259" s="143" t="s">
        <v>188</v>
      </c>
      <c r="G259" s="144">
        <v>1140.3</v>
      </c>
    </row>
    <row r="260" spans="1:7" ht="14.25">
      <c r="A260" s="142">
        <v>6</v>
      </c>
      <c r="B260" s="143" t="s">
        <v>380</v>
      </c>
      <c r="C260" s="142">
        <v>1</v>
      </c>
      <c r="D260" s="142">
        <v>521</v>
      </c>
      <c r="E260" s="142" t="s">
        <v>189</v>
      </c>
      <c r="F260" s="143" t="s">
        <v>190</v>
      </c>
      <c r="G260" s="144">
        <v>45</v>
      </c>
    </row>
    <row r="261" spans="1:7" ht="14.25">
      <c r="A261" s="142">
        <v>6</v>
      </c>
      <c r="B261" s="143" t="s">
        <v>380</v>
      </c>
      <c r="C261" s="142">
        <v>1</v>
      </c>
      <c r="D261" s="142">
        <v>524</v>
      </c>
      <c r="E261" s="142" t="s">
        <v>191</v>
      </c>
      <c r="F261" s="143" t="s">
        <v>192</v>
      </c>
      <c r="G261" s="144">
        <v>107.1</v>
      </c>
    </row>
    <row r="262" spans="1:7" ht="14.25">
      <c r="A262" s="142">
        <v>6</v>
      </c>
      <c r="B262" s="143" t="s">
        <v>380</v>
      </c>
      <c r="C262" s="142">
        <v>1</v>
      </c>
      <c r="D262" s="142">
        <v>524</v>
      </c>
      <c r="E262" s="142" t="s">
        <v>193</v>
      </c>
      <c r="F262" s="143" t="s">
        <v>194</v>
      </c>
      <c r="G262" s="144">
        <v>297.5</v>
      </c>
    </row>
    <row r="263" spans="1:7" ht="14.25">
      <c r="A263" s="142">
        <v>6</v>
      </c>
      <c r="B263" s="143" t="s">
        <v>380</v>
      </c>
      <c r="C263" s="142">
        <v>1</v>
      </c>
      <c r="D263" s="142">
        <v>527</v>
      </c>
      <c r="E263" s="142" t="s">
        <v>197</v>
      </c>
      <c r="F263" s="143" t="s">
        <v>198</v>
      </c>
      <c r="G263" s="144">
        <v>22.81</v>
      </c>
    </row>
    <row r="264" spans="1:7" ht="14.25">
      <c r="A264" s="142">
        <v>6</v>
      </c>
      <c r="B264" s="143" t="s">
        <v>380</v>
      </c>
      <c r="C264" s="142">
        <v>1</v>
      </c>
      <c r="D264" s="142">
        <v>528</v>
      </c>
      <c r="E264" s="142" t="s">
        <v>199</v>
      </c>
      <c r="F264" s="143" t="s">
        <v>200</v>
      </c>
      <c r="G264" s="144">
        <v>74.5</v>
      </c>
    </row>
    <row r="265" spans="1:7" ht="14.25">
      <c r="A265" s="142">
        <v>6</v>
      </c>
      <c r="B265" s="143" t="s">
        <v>380</v>
      </c>
      <c r="C265" s="142">
        <v>1</v>
      </c>
      <c r="D265" s="142">
        <v>558</v>
      </c>
      <c r="E265" s="142" t="s">
        <v>207</v>
      </c>
      <c r="F265" s="143" t="s">
        <v>208</v>
      </c>
      <c r="G265" s="144">
        <v>5</v>
      </c>
    </row>
    <row r="266" spans="1:7" ht="14.25">
      <c r="A266" s="146" t="s">
        <v>381</v>
      </c>
      <c r="B266" s="147"/>
      <c r="C266" s="146">
        <v>1</v>
      </c>
      <c r="D266" s="146"/>
      <c r="E266" s="146"/>
      <c r="F266" s="147"/>
      <c r="G266" s="148">
        <f>SUM(G239:G265)</f>
        <v>3445.41</v>
      </c>
    </row>
    <row r="267" spans="1:7" ht="14.25">
      <c r="A267" s="142">
        <v>6</v>
      </c>
      <c r="B267" s="143" t="s">
        <v>380</v>
      </c>
      <c r="C267" s="142">
        <v>1</v>
      </c>
      <c r="D267" s="142">
        <v>602</v>
      </c>
      <c r="E267" s="142" t="s">
        <v>264</v>
      </c>
      <c r="F267" s="143" t="s">
        <v>265</v>
      </c>
      <c r="G267" s="144">
        <v>340</v>
      </c>
    </row>
    <row r="268" spans="1:7" ht="14.25">
      <c r="A268" s="142">
        <v>6</v>
      </c>
      <c r="B268" s="143" t="s">
        <v>380</v>
      </c>
      <c r="C268" s="142">
        <v>1</v>
      </c>
      <c r="D268" s="142">
        <v>602</v>
      </c>
      <c r="E268" s="142" t="s">
        <v>382</v>
      </c>
      <c r="F268" s="143" t="s">
        <v>383</v>
      </c>
      <c r="G268" s="144">
        <v>23</v>
      </c>
    </row>
    <row r="269" spans="1:7" ht="14.25">
      <c r="A269" s="142">
        <v>6</v>
      </c>
      <c r="B269" s="143" t="s">
        <v>380</v>
      </c>
      <c r="C269" s="142">
        <v>1</v>
      </c>
      <c r="D269" s="142">
        <v>672</v>
      </c>
      <c r="E269" s="142" t="s">
        <v>384</v>
      </c>
      <c r="F269" s="143" t="s">
        <v>385</v>
      </c>
      <c r="G269" s="152">
        <v>5.71</v>
      </c>
    </row>
    <row r="270" spans="1:7" ht="14.25">
      <c r="A270" s="142">
        <v>6</v>
      </c>
      <c r="B270" s="143" t="s">
        <v>380</v>
      </c>
      <c r="C270" s="142">
        <v>1</v>
      </c>
      <c r="D270" s="142">
        <v>672</v>
      </c>
      <c r="E270" s="142" t="s">
        <v>384</v>
      </c>
      <c r="F270" s="143" t="s">
        <v>386</v>
      </c>
      <c r="G270" s="152">
        <v>1681.5</v>
      </c>
    </row>
    <row r="271" spans="1:7" ht="14.25">
      <c r="A271" s="142">
        <v>6</v>
      </c>
      <c r="B271" s="143" t="s">
        <v>380</v>
      </c>
      <c r="C271" s="142">
        <v>1</v>
      </c>
      <c r="D271" s="142">
        <v>672</v>
      </c>
      <c r="E271" s="142" t="s">
        <v>387</v>
      </c>
      <c r="F271" s="143" t="s">
        <v>388</v>
      </c>
      <c r="G271" s="152">
        <v>995</v>
      </c>
    </row>
    <row r="272" spans="1:7" ht="14.25">
      <c r="A272" s="142">
        <v>6</v>
      </c>
      <c r="B272" s="143" t="s">
        <v>380</v>
      </c>
      <c r="C272" s="142">
        <v>1</v>
      </c>
      <c r="D272" s="142">
        <v>672</v>
      </c>
      <c r="E272" s="142" t="s">
        <v>389</v>
      </c>
      <c r="F272" s="143" t="s">
        <v>390</v>
      </c>
      <c r="G272" s="152">
        <v>400.2</v>
      </c>
    </row>
    <row r="273" spans="1:7" ht="14.25">
      <c r="A273" s="146" t="s">
        <v>391</v>
      </c>
      <c r="B273" s="147"/>
      <c r="C273" s="146">
        <v>1</v>
      </c>
      <c r="D273" s="146"/>
      <c r="E273" s="146"/>
      <c r="F273" s="147"/>
      <c r="G273" s="148">
        <f>SUM(G267:G272)</f>
        <v>3445.41</v>
      </c>
    </row>
    <row r="274" spans="1:7" ht="14.25">
      <c r="A274" s="146" t="s">
        <v>392</v>
      </c>
      <c r="B274" s="147"/>
      <c r="C274" s="146">
        <v>1</v>
      </c>
      <c r="D274" s="146"/>
      <c r="E274" s="146"/>
      <c r="F274" s="147"/>
      <c r="G274" s="148">
        <f>G273</f>
        <v>3445.41</v>
      </c>
    </row>
    <row r="275" spans="1:7" ht="14.25">
      <c r="A275" s="146" t="s">
        <v>393</v>
      </c>
      <c r="B275" s="147"/>
      <c r="C275" s="146">
        <v>1</v>
      </c>
      <c r="D275" s="146"/>
      <c r="E275" s="146"/>
      <c r="F275" s="147"/>
      <c r="G275" s="148">
        <f>G266</f>
        <v>3445.41</v>
      </c>
    </row>
    <row r="276" spans="1:7" ht="14.25">
      <c r="A276" s="146" t="s">
        <v>394</v>
      </c>
      <c r="B276" s="147"/>
      <c r="C276" s="146">
        <v>1</v>
      </c>
      <c r="D276" s="146"/>
      <c r="E276" s="146"/>
      <c r="F276" s="147"/>
      <c r="G276" s="148">
        <f>G274-G275</f>
        <v>0</v>
      </c>
    </row>
    <row r="277" spans="1:7" ht="14.25">
      <c r="A277" s="142"/>
      <c r="B277" s="143"/>
      <c r="C277" s="142"/>
      <c r="D277" s="142"/>
      <c r="E277" s="142"/>
      <c r="F277" s="143"/>
      <c r="G277" s="144"/>
    </row>
    <row r="278" spans="1:7" ht="14.25">
      <c r="A278" s="142">
        <v>7</v>
      </c>
      <c r="B278" s="143" t="s">
        <v>395</v>
      </c>
      <c r="C278" s="142">
        <v>1</v>
      </c>
      <c r="D278" s="142">
        <v>501</v>
      </c>
      <c r="E278" s="142" t="s">
        <v>135</v>
      </c>
      <c r="F278" s="143" t="s">
        <v>136</v>
      </c>
      <c r="G278" s="144">
        <v>10</v>
      </c>
    </row>
    <row r="279" spans="1:7" ht="14.25">
      <c r="A279" s="142">
        <v>7</v>
      </c>
      <c r="B279" s="143" t="s">
        <v>395</v>
      </c>
      <c r="C279" s="142">
        <v>1</v>
      </c>
      <c r="D279" s="142">
        <v>501</v>
      </c>
      <c r="E279" s="142" t="s">
        <v>233</v>
      </c>
      <c r="F279" s="143" t="s">
        <v>234</v>
      </c>
      <c r="G279" s="144">
        <v>40</v>
      </c>
    </row>
    <row r="280" spans="1:7" ht="14.25">
      <c r="A280" s="142">
        <v>7</v>
      </c>
      <c r="B280" s="143" t="s">
        <v>395</v>
      </c>
      <c r="C280" s="142">
        <v>1</v>
      </c>
      <c r="D280" s="142">
        <v>501</v>
      </c>
      <c r="E280" s="142" t="s">
        <v>235</v>
      </c>
      <c r="F280" s="143" t="s">
        <v>236</v>
      </c>
      <c r="G280" s="144">
        <v>10</v>
      </c>
    </row>
    <row r="281" spans="1:7" ht="14.25">
      <c r="A281" s="142">
        <v>7</v>
      </c>
      <c r="B281" s="143" t="s">
        <v>395</v>
      </c>
      <c r="C281" s="142">
        <v>1</v>
      </c>
      <c r="D281" s="142">
        <v>501</v>
      </c>
      <c r="E281" s="142" t="s">
        <v>237</v>
      </c>
      <c r="F281" s="143" t="s">
        <v>238</v>
      </c>
      <c r="G281" s="144">
        <v>20</v>
      </c>
    </row>
    <row r="282" spans="1:7" ht="14.25">
      <c r="A282" s="142">
        <v>7</v>
      </c>
      <c r="B282" s="143" t="s">
        <v>395</v>
      </c>
      <c r="C282" s="142">
        <v>1</v>
      </c>
      <c r="D282" s="142">
        <v>501</v>
      </c>
      <c r="E282" s="142" t="s">
        <v>239</v>
      </c>
      <c r="F282" s="143" t="s">
        <v>240</v>
      </c>
      <c r="G282" s="144">
        <v>25</v>
      </c>
    </row>
    <row r="283" spans="1:7" ht="14.25">
      <c r="A283" s="142">
        <v>7</v>
      </c>
      <c r="B283" s="143" t="s">
        <v>395</v>
      </c>
      <c r="C283" s="142">
        <v>1</v>
      </c>
      <c r="D283" s="142">
        <v>501</v>
      </c>
      <c r="E283" s="142" t="s">
        <v>137</v>
      </c>
      <c r="F283" s="143" t="s">
        <v>138</v>
      </c>
      <c r="G283" s="144">
        <v>10</v>
      </c>
    </row>
    <row r="284" spans="1:7" ht="14.25">
      <c r="A284" s="142">
        <v>7</v>
      </c>
      <c r="B284" s="143" t="s">
        <v>395</v>
      </c>
      <c r="C284" s="142">
        <v>1</v>
      </c>
      <c r="D284" s="142">
        <v>502</v>
      </c>
      <c r="E284" s="142" t="s">
        <v>149</v>
      </c>
      <c r="F284" s="143" t="s">
        <v>150</v>
      </c>
      <c r="G284" s="144">
        <v>170</v>
      </c>
    </row>
    <row r="285" spans="1:7" ht="14.25">
      <c r="A285" s="142">
        <v>7</v>
      </c>
      <c r="B285" s="143" t="s">
        <v>395</v>
      </c>
      <c r="C285" s="142">
        <v>1</v>
      </c>
      <c r="D285" s="142">
        <v>502</v>
      </c>
      <c r="E285" s="142" t="s">
        <v>396</v>
      </c>
      <c r="F285" s="143" t="s">
        <v>397</v>
      </c>
      <c r="G285" s="144">
        <v>155</v>
      </c>
    </row>
    <row r="286" spans="1:7" ht="14.25">
      <c r="A286" s="142">
        <v>7</v>
      </c>
      <c r="B286" s="143" t="s">
        <v>395</v>
      </c>
      <c r="C286" s="142">
        <v>1</v>
      </c>
      <c r="D286" s="142">
        <v>503</v>
      </c>
      <c r="E286" s="142" t="s">
        <v>151</v>
      </c>
      <c r="F286" s="143" t="s">
        <v>152</v>
      </c>
      <c r="G286" s="144">
        <v>10</v>
      </c>
    </row>
    <row r="287" spans="1:7" ht="14.25">
      <c r="A287" s="142">
        <v>7</v>
      </c>
      <c r="B287" s="143" t="s">
        <v>395</v>
      </c>
      <c r="C287" s="142">
        <v>1</v>
      </c>
      <c r="D287" s="142">
        <v>511</v>
      </c>
      <c r="E287" s="142" t="s">
        <v>153</v>
      </c>
      <c r="F287" s="143" t="s">
        <v>154</v>
      </c>
      <c r="G287" s="144">
        <v>20</v>
      </c>
    </row>
    <row r="288" spans="1:7" ht="14.25">
      <c r="A288" s="142">
        <v>7</v>
      </c>
      <c r="B288" s="143" t="s">
        <v>395</v>
      </c>
      <c r="C288" s="142">
        <v>1</v>
      </c>
      <c r="D288" s="142">
        <v>512</v>
      </c>
      <c r="E288" s="142" t="s">
        <v>161</v>
      </c>
      <c r="F288" s="143" t="s">
        <v>162</v>
      </c>
      <c r="G288" s="144">
        <v>2.5</v>
      </c>
    </row>
    <row r="289" spans="1:7" ht="14.25">
      <c r="A289" s="142">
        <v>7</v>
      </c>
      <c r="B289" s="143" t="s">
        <v>395</v>
      </c>
      <c r="C289" s="142">
        <v>1</v>
      </c>
      <c r="D289" s="142">
        <v>513</v>
      </c>
      <c r="E289" s="142" t="s">
        <v>163</v>
      </c>
      <c r="F289" s="143" t="s">
        <v>164</v>
      </c>
      <c r="G289" s="144">
        <v>10</v>
      </c>
    </row>
    <row r="290" spans="1:7" ht="14.25">
      <c r="A290" s="142">
        <v>7</v>
      </c>
      <c r="B290" s="143" t="s">
        <v>395</v>
      </c>
      <c r="C290" s="142">
        <v>1</v>
      </c>
      <c r="D290" s="142">
        <v>518</v>
      </c>
      <c r="E290" s="142" t="s">
        <v>249</v>
      </c>
      <c r="F290" s="143" t="s">
        <v>250</v>
      </c>
      <c r="G290" s="144">
        <v>30</v>
      </c>
    </row>
    <row r="291" spans="1:7" ht="14.25">
      <c r="A291" s="142">
        <v>7</v>
      </c>
      <c r="B291" s="143" t="s">
        <v>395</v>
      </c>
      <c r="C291" s="142">
        <v>1</v>
      </c>
      <c r="D291" s="142">
        <v>518</v>
      </c>
      <c r="E291" s="142" t="s">
        <v>169</v>
      </c>
      <c r="F291" s="143" t="s">
        <v>170</v>
      </c>
      <c r="G291" s="144">
        <v>12</v>
      </c>
    </row>
    <row r="292" spans="1:7" ht="14.25">
      <c r="A292" s="142">
        <v>7</v>
      </c>
      <c r="B292" s="143" t="s">
        <v>395</v>
      </c>
      <c r="C292" s="142">
        <v>1</v>
      </c>
      <c r="D292" s="142">
        <v>518</v>
      </c>
      <c r="E292" s="142" t="s">
        <v>171</v>
      </c>
      <c r="F292" s="143" t="s">
        <v>172</v>
      </c>
      <c r="G292" s="144">
        <v>2</v>
      </c>
    </row>
    <row r="293" spans="1:7" ht="14.25">
      <c r="A293" s="142">
        <v>7</v>
      </c>
      <c r="B293" s="143" t="s">
        <v>395</v>
      </c>
      <c r="C293" s="142">
        <v>1</v>
      </c>
      <c r="D293" s="142">
        <v>518</v>
      </c>
      <c r="E293" s="142" t="s">
        <v>251</v>
      </c>
      <c r="F293" s="143" t="s">
        <v>252</v>
      </c>
      <c r="G293" s="144">
        <v>978</v>
      </c>
    </row>
    <row r="294" spans="1:7" ht="14.25">
      <c r="A294" s="142">
        <v>7</v>
      </c>
      <c r="B294" s="143" t="s">
        <v>395</v>
      </c>
      <c r="C294" s="142">
        <v>1</v>
      </c>
      <c r="D294" s="142">
        <v>518</v>
      </c>
      <c r="E294" s="142" t="s">
        <v>255</v>
      </c>
      <c r="F294" s="143" t="s">
        <v>256</v>
      </c>
      <c r="G294" s="144">
        <v>10</v>
      </c>
    </row>
    <row r="295" spans="1:7" ht="14.25">
      <c r="A295" s="142">
        <v>7</v>
      </c>
      <c r="B295" s="143" t="s">
        <v>395</v>
      </c>
      <c r="C295" s="142">
        <v>1</v>
      </c>
      <c r="D295" s="142">
        <v>518</v>
      </c>
      <c r="E295" s="142" t="s">
        <v>183</v>
      </c>
      <c r="F295" s="143" t="s">
        <v>184</v>
      </c>
      <c r="G295" s="144">
        <v>10</v>
      </c>
    </row>
    <row r="296" spans="1:7" ht="14.25">
      <c r="A296" s="142">
        <v>7</v>
      </c>
      <c r="B296" s="143" t="s">
        <v>395</v>
      </c>
      <c r="C296" s="142">
        <v>1</v>
      </c>
      <c r="D296" s="142">
        <v>518</v>
      </c>
      <c r="E296" s="142" t="s">
        <v>185</v>
      </c>
      <c r="F296" s="143" t="s">
        <v>186</v>
      </c>
      <c r="G296" s="144">
        <v>10</v>
      </c>
    </row>
    <row r="297" spans="1:7" ht="14.25">
      <c r="A297" s="142">
        <v>7</v>
      </c>
      <c r="B297" s="143" t="s">
        <v>395</v>
      </c>
      <c r="C297" s="142">
        <v>1</v>
      </c>
      <c r="D297" s="142">
        <v>521</v>
      </c>
      <c r="E297" s="142" t="s">
        <v>187</v>
      </c>
      <c r="F297" s="143" t="s">
        <v>188</v>
      </c>
      <c r="G297" s="144">
        <v>598.12</v>
      </c>
    </row>
    <row r="298" spans="1:7" ht="14.25">
      <c r="A298" s="142">
        <v>7</v>
      </c>
      <c r="B298" s="143" t="s">
        <v>395</v>
      </c>
      <c r="C298" s="142">
        <v>1</v>
      </c>
      <c r="D298" s="142">
        <v>521</v>
      </c>
      <c r="E298" s="142" t="s">
        <v>189</v>
      </c>
      <c r="F298" s="143" t="s">
        <v>190</v>
      </c>
      <c r="G298" s="144">
        <v>6.75</v>
      </c>
    </row>
    <row r="299" spans="1:7" ht="14.25">
      <c r="A299" s="142">
        <v>7</v>
      </c>
      <c r="B299" s="143" t="s">
        <v>395</v>
      </c>
      <c r="C299" s="142">
        <v>1</v>
      </c>
      <c r="D299" s="142">
        <v>524</v>
      </c>
      <c r="E299" s="142" t="s">
        <v>191</v>
      </c>
      <c r="F299" s="143" t="s">
        <v>192</v>
      </c>
      <c r="G299" s="144">
        <v>53.84</v>
      </c>
    </row>
    <row r="300" spans="1:7" ht="14.25">
      <c r="A300" s="142">
        <v>7</v>
      </c>
      <c r="B300" s="143" t="s">
        <v>395</v>
      </c>
      <c r="C300" s="142">
        <v>1</v>
      </c>
      <c r="D300" s="142">
        <v>524</v>
      </c>
      <c r="E300" s="142" t="s">
        <v>193</v>
      </c>
      <c r="F300" s="143" t="s">
        <v>194</v>
      </c>
      <c r="G300" s="144">
        <v>149.53</v>
      </c>
    </row>
    <row r="301" spans="1:7" ht="14.25">
      <c r="A301" s="142">
        <v>7</v>
      </c>
      <c r="B301" s="143" t="s">
        <v>395</v>
      </c>
      <c r="C301" s="142">
        <v>1</v>
      </c>
      <c r="D301" s="142">
        <v>527</v>
      </c>
      <c r="E301" s="142" t="s">
        <v>197</v>
      </c>
      <c r="F301" s="143" t="s">
        <v>198</v>
      </c>
      <c r="G301" s="144">
        <v>11.96</v>
      </c>
    </row>
    <row r="302" spans="1:7" ht="14.25">
      <c r="A302" s="142">
        <v>7</v>
      </c>
      <c r="B302" s="143" t="s">
        <v>395</v>
      </c>
      <c r="C302" s="142">
        <v>1</v>
      </c>
      <c r="D302" s="142">
        <v>528</v>
      </c>
      <c r="E302" s="142" t="s">
        <v>199</v>
      </c>
      <c r="F302" s="143" t="s">
        <v>200</v>
      </c>
      <c r="G302" s="144">
        <v>21</v>
      </c>
    </row>
    <row r="303" spans="1:7" ht="14.25">
      <c r="A303" s="142">
        <v>7</v>
      </c>
      <c r="B303" s="143" t="s">
        <v>395</v>
      </c>
      <c r="C303" s="142">
        <v>1</v>
      </c>
      <c r="D303" s="142">
        <v>558</v>
      </c>
      <c r="E303" s="142" t="s">
        <v>207</v>
      </c>
      <c r="F303" s="143" t="s">
        <v>208</v>
      </c>
      <c r="G303" s="144">
        <v>20</v>
      </c>
    </row>
    <row r="304" spans="1:7" ht="14.25">
      <c r="A304" s="146" t="s">
        <v>398</v>
      </c>
      <c r="B304" s="147"/>
      <c r="C304" s="146">
        <v>1</v>
      </c>
      <c r="D304" s="146"/>
      <c r="E304" s="146"/>
      <c r="F304" s="147"/>
      <c r="G304" s="148">
        <f>SUM(G278:G303)</f>
        <v>2395.7000000000003</v>
      </c>
    </row>
    <row r="305" spans="1:7" ht="14.25">
      <c r="A305" s="142">
        <v>7</v>
      </c>
      <c r="B305" s="143" t="s">
        <v>395</v>
      </c>
      <c r="C305" s="142">
        <v>1</v>
      </c>
      <c r="D305" s="142">
        <v>602</v>
      </c>
      <c r="E305" s="142" t="s">
        <v>399</v>
      </c>
      <c r="F305" s="143" t="s">
        <v>400</v>
      </c>
      <c r="G305" s="144">
        <v>360</v>
      </c>
    </row>
    <row r="306" spans="1:7" ht="14.25">
      <c r="A306" s="142">
        <v>7</v>
      </c>
      <c r="B306" s="143" t="s">
        <v>395</v>
      </c>
      <c r="C306" s="142">
        <v>1</v>
      </c>
      <c r="D306" s="142">
        <v>602</v>
      </c>
      <c r="E306" s="142" t="s">
        <v>401</v>
      </c>
      <c r="F306" s="143" t="s">
        <v>402</v>
      </c>
      <c r="G306" s="144">
        <v>258</v>
      </c>
    </row>
    <row r="307" spans="1:7" ht="14.25">
      <c r="A307" s="142">
        <v>7</v>
      </c>
      <c r="B307" s="143" t="s">
        <v>395</v>
      </c>
      <c r="C307" s="142">
        <v>1</v>
      </c>
      <c r="D307" s="142">
        <v>602</v>
      </c>
      <c r="E307" s="142" t="s">
        <v>268</v>
      </c>
      <c r="F307" s="143" t="s">
        <v>269</v>
      </c>
      <c r="G307" s="144">
        <v>360</v>
      </c>
    </row>
    <row r="308" spans="1:7" ht="14.25">
      <c r="A308" s="142">
        <v>7</v>
      </c>
      <c r="B308" s="143" t="s">
        <v>395</v>
      </c>
      <c r="C308" s="142">
        <v>1</v>
      </c>
      <c r="D308" s="142">
        <v>672</v>
      </c>
      <c r="E308" s="142" t="s">
        <v>226</v>
      </c>
      <c r="F308" s="143" t="s">
        <v>227</v>
      </c>
      <c r="G308" s="152">
        <v>1417.7</v>
      </c>
    </row>
    <row r="309" spans="1:7" ht="14.25">
      <c r="A309" s="146" t="s">
        <v>403</v>
      </c>
      <c r="B309" s="147"/>
      <c r="C309" s="146">
        <v>1</v>
      </c>
      <c r="D309" s="146"/>
      <c r="E309" s="146"/>
      <c r="F309" s="147"/>
      <c r="G309" s="148">
        <f>SUM(G305:G308)</f>
        <v>2395.7</v>
      </c>
    </row>
    <row r="310" spans="1:7" ht="14.25">
      <c r="A310" s="146" t="s">
        <v>404</v>
      </c>
      <c r="B310" s="147"/>
      <c r="C310" s="146">
        <v>1</v>
      </c>
      <c r="D310" s="146"/>
      <c r="E310" s="146"/>
      <c r="F310" s="147"/>
      <c r="G310" s="148">
        <f>G309</f>
        <v>2395.7</v>
      </c>
    </row>
    <row r="311" spans="1:7" ht="14.25">
      <c r="A311" s="146" t="s">
        <v>405</v>
      </c>
      <c r="B311" s="147"/>
      <c r="C311" s="146">
        <v>1</v>
      </c>
      <c r="D311" s="146"/>
      <c r="E311" s="146"/>
      <c r="F311" s="147"/>
      <c r="G311" s="148">
        <f>G304</f>
        <v>2395.7000000000003</v>
      </c>
    </row>
    <row r="312" spans="1:7" ht="14.25">
      <c r="A312" s="146" t="s">
        <v>406</v>
      </c>
      <c r="B312" s="147"/>
      <c r="C312" s="146">
        <v>1</v>
      </c>
      <c r="D312" s="146"/>
      <c r="E312" s="146"/>
      <c r="F312" s="147"/>
      <c r="G312" s="148">
        <f>G310-G311</f>
        <v>0</v>
      </c>
    </row>
    <row r="313" spans="1:7" ht="14.25">
      <c r="A313" s="142"/>
      <c r="B313" s="143"/>
      <c r="C313" s="142"/>
      <c r="D313" s="142"/>
      <c r="E313" s="142"/>
      <c r="F313" s="143"/>
      <c r="G313" s="144"/>
    </row>
    <row r="314" spans="1:7" ht="14.25">
      <c r="A314" s="142"/>
      <c r="B314" s="143"/>
      <c r="C314" s="142"/>
      <c r="D314" s="142"/>
      <c r="E314" s="142"/>
      <c r="F314" s="143"/>
      <c r="G314" s="144"/>
    </row>
    <row r="315" spans="1:7" ht="14.25">
      <c r="A315" s="146" t="s">
        <v>407</v>
      </c>
      <c r="B315" s="147"/>
      <c r="C315" s="146"/>
      <c r="D315" s="146"/>
      <c r="E315" s="146"/>
      <c r="F315" s="147"/>
      <c r="G315" s="148">
        <f>SUM(G152)</f>
        <v>1680</v>
      </c>
    </row>
    <row r="316" spans="1:7" ht="14.25">
      <c r="A316" s="146" t="s">
        <v>408</v>
      </c>
      <c r="B316" s="147"/>
      <c r="C316" s="146"/>
      <c r="D316" s="146"/>
      <c r="E316" s="146"/>
      <c r="F316" s="147"/>
      <c r="G316" s="148">
        <f>SUM(G153)</f>
        <v>995.62</v>
      </c>
    </row>
    <row r="317" spans="1:7" ht="14.25">
      <c r="A317" s="146" t="s">
        <v>409</v>
      </c>
      <c r="B317" s="147"/>
      <c r="C317" s="146"/>
      <c r="D317" s="146"/>
      <c r="E317" s="146"/>
      <c r="F317" s="147"/>
      <c r="G317" s="148">
        <f>G315-G316</f>
        <v>684.38</v>
      </c>
    </row>
    <row r="319" spans="1:7" ht="14.25">
      <c r="A319" s="146" t="s">
        <v>410</v>
      </c>
      <c r="B319" s="147"/>
      <c r="C319" s="146"/>
      <c r="D319" s="146"/>
      <c r="E319" s="146"/>
      <c r="F319" s="147"/>
      <c r="G319" s="148">
        <f>SUM(G51,G108,G174,G205,G235,G274,G310)</f>
        <v>16684.2</v>
      </c>
    </row>
    <row r="320" spans="1:7" ht="14.25">
      <c r="A320" s="146" t="s">
        <v>411</v>
      </c>
      <c r="B320" s="147"/>
      <c r="C320" s="146"/>
      <c r="D320" s="146"/>
      <c r="E320" s="146"/>
      <c r="F320" s="147"/>
      <c r="G320" s="148">
        <f>SUM(G52,G109,G175,G206,G236,G275,G311)</f>
        <v>17368.58</v>
      </c>
    </row>
    <row r="321" spans="1:7" ht="14.25">
      <c r="A321" s="146" t="s">
        <v>412</v>
      </c>
      <c r="B321" s="147"/>
      <c r="C321" s="146"/>
      <c r="D321" s="146"/>
      <c r="E321" s="146"/>
      <c r="F321" s="147"/>
      <c r="G321" s="148">
        <f>G319-G320</f>
        <v>-684.380000000001</v>
      </c>
    </row>
    <row r="323" spans="1:7" ht="14.25">
      <c r="A323" s="146" t="s">
        <v>413</v>
      </c>
      <c r="B323" s="147"/>
      <c r="C323" s="146"/>
      <c r="D323" s="146"/>
      <c r="E323" s="146"/>
      <c r="F323" s="147"/>
      <c r="G323" s="148">
        <f>SUM(G315,G319)</f>
        <v>18364.2</v>
      </c>
    </row>
    <row r="324" spans="1:7" ht="14.25">
      <c r="A324" s="146" t="s">
        <v>414</v>
      </c>
      <c r="B324" s="147"/>
      <c r="C324" s="146"/>
      <c r="D324" s="146"/>
      <c r="E324" s="146"/>
      <c r="F324" s="147"/>
      <c r="G324" s="148">
        <f>SUM(G316,G320)</f>
        <v>18364.2</v>
      </c>
    </row>
    <row r="325" spans="1:7" ht="14.25">
      <c r="A325" s="146" t="s">
        <v>415</v>
      </c>
      <c r="B325" s="147"/>
      <c r="C325" s="146"/>
      <c r="D325" s="146"/>
      <c r="E325" s="146"/>
      <c r="F325" s="147"/>
      <c r="G325" s="148">
        <f>G323-G324</f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1" sqref="E11"/>
    </sheetView>
  </sheetViews>
  <sheetFormatPr defaultColWidth="9.00390625" defaultRowHeight="12.75"/>
  <cols>
    <col min="2" max="2" width="29.375" style="0" customWidth="1"/>
    <col min="3" max="3" width="15.625" style="0" customWidth="1"/>
    <col min="4" max="4" width="12.375" style="0" customWidth="1"/>
    <col min="5" max="5" width="13.25390625" style="0" customWidth="1"/>
    <col min="6" max="6" width="16.125" style="0" customWidth="1"/>
  </cols>
  <sheetData>
    <row r="1" spans="2:6" ht="15.75">
      <c r="B1" s="161" t="s">
        <v>107</v>
      </c>
      <c r="C1" s="161"/>
      <c r="D1" s="161"/>
      <c r="E1" s="161"/>
      <c r="F1" s="161"/>
    </row>
    <row r="2" ht="13.5" thickBot="1"/>
    <row r="3" spans="1:6" ht="19.5" customHeight="1" thickBot="1">
      <c r="A3" s="118" t="s">
        <v>2</v>
      </c>
      <c r="B3" s="114"/>
      <c r="C3" s="22" t="s">
        <v>108</v>
      </c>
      <c r="D3" s="22" t="s">
        <v>109</v>
      </c>
      <c r="E3" s="121" t="s">
        <v>110</v>
      </c>
      <c r="F3" s="23" t="s">
        <v>111</v>
      </c>
    </row>
    <row r="4" spans="1:6" ht="19.5" customHeight="1">
      <c r="A4" s="119">
        <v>412</v>
      </c>
      <c r="B4" s="115" t="s">
        <v>112</v>
      </c>
      <c r="C4" s="24">
        <v>48720</v>
      </c>
      <c r="D4" s="90">
        <v>135060</v>
      </c>
      <c r="E4" s="122">
        <v>109700</v>
      </c>
      <c r="F4" s="25">
        <f>SUM(C4+D4-E4)</f>
        <v>74080</v>
      </c>
    </row>
    <row r="5" spans="1:6" ht="19.5" customHeight="1">
      <c r="A5" s="119">
        <v>416</v>
      </c>
      <c r="B5" s="116" t="s">
        <v>46</v>
      </c>
      <c r="C5" s="26">
        <v>156983</v>
      </c>
      <c r="D5" s="26">
        <v>262870</v>
      </c>
      <c r="E5" s="123">
        <v>0</v>
      </c>
      <c r="F5" s="27">
        <f>SUM(C5+D5-E5)</f>
        <v>419853</v>
      </c>
    </row>
    <row r="6" spans="1:6" ht="19.5" customHeight="1">
      <c r="A6" s="119">
        <v>411</v>
      </c>
      <c r="B6" s="116" t="s">
        <v>47</v>
      </c>
      <c r="C6" s="26">
        <v>260616</v>
      </c>
      <c r="D6" s="26">
        <v>0</v>
      </c>
      <c r="E6" s="123">
        <v>0</v>
      </c>
      <c r="F6" s="27">
        <f>SUM(C6+D6-E6)</f>
        <v>260616</v>
      </c>
    </row>
    <row r="7" spans="1:7" ht="19.5" customHeight="1" thickBot="1">
      <c r="A7" s="120">
        <v>413</v>
      </c>
      <c r="B7" s="117" t="s">
        <v>125</v>
      </c>
      <c r="C7" s="28">
        <v>539023</v>
      </c>
      <c r="D7" s="28">
        <v>0</v>
      </c>
      <c r="E7" s="124"/>
      <c r="F7" s="29">
        <f>SUM(C7+D7-E7)</f>
        <v>539023</v>
      </c>
      <c r="G7" s="30"/>
    </row>
    <row r="8" ht="12.75">
      <c r="F8" s="31"/>
    </row>
    <row r="9" spans="2:6" ht="12.75">
      <c r="B9" s="163" t="s">
        <v>124</v>
      </c>
      <c r="C9" s="163"/>
      <c r="D9" s="163"/>
      <c r="E9" s="163"/>
      <c r="F9" s="163"/>
    </row>
    <row r="10" spans="2:4" ht="12.75">
      <c r="B10" s="162"/>
      <c r="C10" s="162"/>
      <c r="D10" s="162"/>
    </row>
    <row r="12" spans="2:4" ht="12.75">
      <c r="B12" s="163"/>
      <c r="C12" s="163"/>
      <c r="D12" s="163"/>
    </row>
  </sheetData>
  <sheetProtection/>
  <mergeCells count="4">
    <mergeCell ref="B1:F1"/>
    <mergeCell ref="B10:D10"/>
    <mergeCell ref="B12:D12"/>
    <mergeCell ref="B9:F9"/>
  </mergeCells>
  <conditionalFormatting sqref="D47:F47 D16:F16">
    <cfRule type="cellIs" priority="2" dxfId="3" operator="equal" stopIfTrue="1">
      <formula>0</formula>
    </cfRule>
  </conditionalFormatting>
  <conditionalFormatting sqref="D16:E16 D47:E47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55.375" style="0" customWidth="1"/>
    <col min="2" max="2" width="12.75390625" style="0" customWidth="1"/>
    <col min="3" max="3" width="13.00390625" style="0" customWidth="1"/>
    <col min="5" max="5" width="11.625" style="0" customWidth="1"/>
    <col min="6" max="6" width="9.375" style="0" customWidth="1"/>
    <col min="9" max="9" width="14.125" style="0" customWidth="1"/>
  </cols>
  <sheetData>
    <row r="1" spans="1:2" ht="15.75" customHeight="1">
      <c r="A1" s="161" t="s">
        <v>106</v>
      </c>
      <c r="B1" s="161"/>
    </row>
    <row r="2" ht="16.5" thickBot="1">
      <c r="A2" s="21"/>
    </row>
    <row r="3" spans="1:2" ht="15.75" thickBot="1">
      <c r="A3" s="32" t="s">
        <v>48</v>
      </c>
      <c r="B3" s="33">
        <v>2017</v>
      </c>
    </row>
    <row r="4" spans="1:4" ht="12.75">
      <c r="A4" s="34" t="s">
        <v>49</v>
      </c>
      <c r="B4" s="35" t="s">
        <v>117</v>
      </c>
      <c r="D4" s="36"/>
    </row>
    <row r="5" spans="1:2" ht="12.75">
      <c r="A5" s="37" t="s">
        <v>50</v>
      </c>
      <c r="B5" s="38" t="s">
        <v>118</v>
      </c>
    </row>
    <row r="6" spans="1:2" ht="12.75">
      <c r="A6" s="89" t="s">
        <v>119</v>
      </c>
      <c r="B6" s="38">
        <v>8</v>
      </c>
    </row>
    <row r="7" spans="1:2" ht="12.75">
      <c r="A7" s="37" t="s">
        <v>51</v>
      </c>
      <c r="B7" s="38"/>
    </row>
    <row r="8" spans="1:2" ht="12.75">
      <c r="A8" s="37"/>
      <c r="B8" s="39"/>
    </row>
    <row r="9" spans="1:7" ht="12.75">
      <c r="A9" s="40" t="s">
        <v>52</v>
      </c>
      <c r="B9" s="41">
        <v>5087700</v>
      </c>
      <c r="G9" s="31"/>
    </row>
    <row r="10" spans="1:6" ht="12.75">
      <c r="A10" s="37" t="s">
        <v>53</v>
      </c>
      <c r="B10" s="42">
        <v>269700</v>
      </c>
      <c r="F10" s="31"/>
    </row>
    <row r="11" spans="1:6" ht="12.75">
      <c r="A11" s="37" t="s">
        <v>54</v>
      </c>
      <c r="B11" s="42">
        <v>742800</v>
      </c>
      <c r="C11" s="31"/>
      <c r="F11" s="31"/>
    </row>
    <row r="12" spans="1:6" ht="12.75">
      <c r="A12" s="37" t="s">
        <v>55</v>
      </c>
      <c r="B12" s="42">
        <v>175000</v>
      </c>
      <c r="C12" s="31"/>
      <c r="F12" s="31"/>
    </row>
    <row r="13" spans="1:6" ht="12.75">
      <c r="A13" s="50" t="s">
        <v>59</v>
      </c>
      <c r="B13" s="51">
        <v>150000</v>
      </c>
      <c r="C13" s="31"/>
      <c r="D13" s="31"/>
      <c r="F13" s="31"/>
    </row>
    <row r="14" spans="1:2" ht="12.75">
      <c r="A14" s="37"/>
      <c r="B14" s="42"/>
    </row>
    <row r="15" spans="1:2" ht="12.75">
      <c r="A15" s="40" t="s">
        <v>56</v>
      </c>
      <c r="B15" s="41"/>
    </row>
    <row r="16" spans="1:7" ht="12.75">
      <c r="A16" s="37" t="s">
        <v>57</v>
      </c>
      <c r="B16" s="42">
        <v>750000</v>
      </c>
      <c r="G16" s="31"/>
    </row>
    <row r="17" spans="1:7" ht="12.75" hidden="1">
      <c r="A17" s="37"/>
      <c r="B17" s="43"/>
      <c r="G17" s="31"/>
    </row>
    <row r="18" spans="1:7" ht="12.75">
      <c r="A18" s="37"/>
      <c r="B18" s="42"/>
      <c r="G18" s="31"/>
    </row>
    <row r="19" spans="1:7" ht="13.5" thickBot="1">
      <c r="A19" s="44"/>
      <c r="B19" s="45"/>
      <c r="G19" s="31"/>
    </row>
    <row r="20" spans="1:2" ht="13.5" thickBot="1">
      <c r="A20" s="46" t="s">
        <v>58</v>
      </c>
      <c r="B20" s="47">
        <f>SUM(B9:B19)</f>
        <v>7175200</v>
      </c>
    </row>
    <row r="21" spans="1:2" ht="12.75">
      <c r="A21" s="48"/>
      <c r="B21" s="49"/>
    </row>
    <row r="22" spans="1:8" ht="12.75">
      <c r="A22" s="37" t="s">
        <v>60</v>
      </c>
      <c r="B22" s="42">
        <v>2299800</v>
      </c>
      <c r="G22" s="31"/>
      <c r="H22" s="31"/>
    </row>
    <row r="23" spans="1:2" ht="13.5" thickBot="1">
      <c r="A23" s="54"/>
      <c r="B23" s="45"/>
    </row>
    <row r="24" spans="1:2" ht="13.5" thickBot="1">
      <c r="A24" s="55" t="s">
        <v>61</v>
      </c>
      <c r="B24" s="56">
        <f>B20+B22</f>
        <v>9475000</v>
      </c>
    </row>
    <row r="25" spans="1:2" ht="12.75">
      <c r="A25" s="57"/>
      <c r="B25" s="58"/>
    </row>
    <row r="26" spans="1:3" ht="13.5" thickBot="1">
      <c r="A26" s="52"/>
      <c r="B26" s="59"/>
      <c r="C26" s="60"/>
    </row>
    <row r="27" spans="1:2" ht="15.75" thickBot="1">
      <c r="A27" s="61" t="s">
        <v>62</v>
      </c>
      <c r="B27" s="33">
        <v>2017</v>
      </c>
    </row>
    <row r="28" spans="1:2" ht="12.75">
      <c r="A28" s="62" t="s">
        <v>52</v>
      </c>
      <c r="B28" s="53">
        <v>230300</v>
      </c>
    </row>
    <row r="29" spans="1:3" ht="12.75">
      <c r="A29" s="37" t="s">
        <v>54</v>
      </c>
      <c r="B29" s="42">
        <v>36000</v>
      </c>
      <c r="C29" s="31"/>
    </row>
    <row r="30" spans="1:2" ht="12.75">
      <c r="A30" s="37" t="s">
        <v>55</v>
      </c>
      <c r="B30" s="42">
        <v>6500</v>
      </c>
    </row>
    <row r="31" spans="1:3" ht="12.75">
      <c r="A31" s="50" t="s">
        <v>59</v>
      </c>
      <c r="B31" s="51">
        <v>10000</v>
      </c>
      <c r="C31" s="31"/>
    </row>
    <row r="32" spans="1:2" ht="13.5" thickBot="1">
      <c r="A32" s="37"/>
      <c r="B32" s="45"/>
    </row>
    <row r="33" spans="1:2" ht="13.5" thickBot="1">
      <c r="A33" s="46" t="s">
        <v>63</v>
      </c>
      <c r="B33" s="47">
        <f>SUM(B28:B32)</f>
        <v>282800</v>
      </c>
    </row>
    <row r="34" spans="1:2" ht="12.75">
      <c r="A34" s="52"/>
      <c r="B34" s="53"/>
    </row>
    <row r="35" spans="1:2" ht="12.75">
      <c r="A35" s="37" t="s">
        <v>64</v>
      </c>
      <c r="B35" s="42">
        <f>B33*0.34</f>
        <v>96152</v>
      </c>
    </row>
    <row r="36" spans="1:2" ht="13.5" thickBot="1">
      <c r="A36" s="52"/>
      <c r="B36" s="45"/>
    </row>
    <row r="37" spans="1:2" ht="15.75" customHeight="1" thickBot="1">
      <c r="A37" s="55" t="s">
        <v>65</v>
      </c>
      <c r="B37" s="56">
        <f>SUM(B33:B36)</f>
        <v>378952</v>
      </c>
    </row>
    <row r="38" spans="1:2" ht="15.75" customHeight="1">
      <c r="A38" s="63"/>
      <c r="B38" s="64"/>
    </row>
    <row r="39" spans="1:2" ht="15.75" customHeight="1" thickBot="1">
      <c r="A39" s="65"/>
      <c r="B39" s="45"/>
    </row>
    <row r="40" spans="1:4" ht="13.5" thickBot="1">
      <c r="A40" s="66" t="s">
        <v>66</v>
      </c>
      <c r="B40" s="67">
        <f>B24+B37</f>
        <v>9853952</v>
      </c>
      <c r="C40" s="36"/>
      <c r="D40" s="31"/>
    </row>
    <row r="41" ht="13.5" thickBot="1"/>
    <row r="42" spans="1:2" ht="15.75" thickBot="1">
      <c r="A42" s="61" t="s">
        <v>113</v>
      </c>
      <c r="B42" s="33">
        <v>2017</v>
      </c>
    </row>
    <row r="43" spans="1:2" ht="12.75">
      <c r="A43" s="62" t="s">
        <v>52</v>
      </c>
      <c r="B43" s="53">
        <v>44800</v>
      </c>
    </row>
    <row r="44" spans="1:2" ht="12.75">
      <c r="A44" s="37" t="s">
        <v>54</v>
      </c>
      <c r="B44" s="42"/>
    </row>
    <row r="45" spans="1:2" ht="12.75">
      <c r="A45" s="37" t="s">
        <v>55</v>
      </c>
      <c r="B45" s="42"/>
    </row>
    <row r="46" spans="1:2" ht="12.75">
      <c r="A46" s="50" t="s">
        <v>59</v>
      </c>
      <c r="B46" s="51"/>
    </row>
    <row r="47" spans="1:2" ht="13.5" thickBot="1">
      <c r="A47" s="37"/>
      <c r="B47" s="45"/>
    </row>
    <row r="48" spans="1:2" ht="13.5" thickBot="1">
      <c r="A48" s="46" t="s">
        <v>114</v>
      </c>
      <c r="B48" s="47">
        <f>SUM(B43:B47)</f>
        <v>44800</v>
      </c>
    </row>
    <row r="49" spans="1:2" ht="12.75">
      <c r="A49" s="52"/>
      <c r="B49" s="53"/>
    </row>
    <row r="50" spans="1:2" ht="12.75">
      <c r="A50" s="37" t="s">
        <v>64</v>
      </c>
      <c r="B50" s="42">
        <f>B48*0.34</f>
        <v>15232.000000000002</v>
      </c>
    </row>
    <row r="51" spans="1:2" ht="13.5" thickBot="1">
      <c r="A51" s="52"/>
      <c r="B51" s="45"/>
    </row>
    <row r="52" spans="1:2" ht="13.5" thickBot="1">
      <c r="A52" s="88" t="s">
        <v>115</v>
      </c>
      <c r="B52" s="56">
        <f>SUM(B48:B51)</f>
        <v>60032</v>
      </c>
    </row>
    <row r="53" ht="13.5" thickBot="1"/>
    <row r="54" spans="1:3" ht="13.5" thickBot="1">
      <c r="A54" s="66" t="s">
        <v>116</v>
      </c>
      <c r="B54" s="67">
        <f>B40+B52</f>
        <v>9913984</v>
      </c>
      <c r="C54" s="31"/>
    </row>
    <row r="56" ht="12.75">
      <c r="C56" s="31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2">
      <selection activeCell="R19" sqref="R19"/>
    </sheetView>
  </sheetViews>
  <sheetFormatPr defaultColWidth="9.00390625" defaultRowHeight="12.75"/>
  <cols>
    <col min="1" max="1" width="8.75390625" style="0" customWidth="1"/>
    <col min="3" max="3" width="17.125" style="0" customWidth="1"/>
    <col min="4" max="4" width="7.375" style="0" customWidth="1"/>
    <col min="5" max="5" width="7.75390625" style="0" customWidth="1"/>
    <col min="7" max="7" width="7.25390625" style="0" customWidth="1"/>
    <col min="11" max="13" width="7.625" style="0" bestFit="1" customWidth="1"/>
    <col min="15" max="15" width="7.75390625" style="0" customWidth="1"/>
    <col min="16" max="16" width="12.125" style="0" customWidth="1"/>
  </cols>
  <sheetData>
    <row r="1" spans="1:16" ht="12.75" customHeight="1">
      <c r="A1" s="173" t="s">
        <v>67</v>
      </c>
      <c r="B1" s="173" t="s">
        <v>68</v>
      </c>
      <c r="C1" s="175" t="s">
        <v>69</v>
      </c>
      <c r="D1" s="177" t="s">
        <v>104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2.75">
      <c r="A2" s="174"/>
      <c r="B2" s="174"/>
      <c r="C2" s="176"/>
      <c r="D2" s="180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1:16" ht="12.75">
      <c r="A3" s="68"/>
      <c r="B3" s="68"/>
      <c r="C3" s="68"/>
      <c r="D3" s="69" t="s">
        <v>70</v>
      </c>
      <c r="E3" s="69" t="s">
        <v>71</v>
      </c>
      <c r="F3" s="69" t="s">
        <v>72</v>
      </c>
      <c r="G3" s="69" t="s">
        <v>73</v>
      </c>
      <c r="H3" s="69" t="s">
        <v>74</v>
      </c>
      <c r="I3" s="69" t="s">
        <v>75</v>
      </c>
      <c r="J3" s="69" t="s">
        <v>76</v>
      </c>
      <c r="K3" s="69" t="s">
        <v>77</v>
      </c>
      <c r="L3" s="69" t="s">
        <v>78</v>
      </c>
      <c r="M3" s="69" t="s">
        <v>79</v>
      </c>
      <c r="N3" s="69" t="s">
        <v>80</v>
      </c>
      <c r="O3" s="69" t="s">
        <v>81</v>
      </c>
      <c r="P3" s="70" t="s">
        <v>105</v>
      </c>
    </row>
    <row r="4" spans="1:16" ht="12.75" hidden="1">
      <c r="A4" s="71"/>
      <c r="B4" s="60"/>
      <c r="C4" s="60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6" ht="12.75" hidden="1">
      <c r="A5" s="71"/>
      <c r="B5" s="60"/>
      <c r="C5" s="60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4"/>
    </row>
    <row r="6" spans="1:17" ht="12.75">
      <c r="A6" s="75"/>
      <c r="B6" s="68"/>
      <c r="C6" s="68" t="s">
        <v>82</v>
      </c>
      <c r="D6" s="73">
        <v>11736</v>
      </c>
      <c r="E6" s="73">
        <v>11736</v>
      </c>
      <c r="F6" s="73">
        <v>11736</v>
      </c>
      <c r="G6" s="73">
        <v>11736</v>
      </c>
      <c r="H6" s="73">
        <v>11736</v>
      </c>
      <c r="I6" s="73">
        <v>11736</v>
      </c>
      <c r="J6" s="73">
        <v>11736</v>
      </c>
      <c r="K6" s="73">
        <v>11736</v>
      </c>
      <c r="L6" s="73">
        <v>11736</v>
      </c>
      <c r="M6" s="73">
        <v>11736</v>
      </c>
      <c r="N6" s="73">
        <v>11736</v>
      </c>
      <c r="O6" s="73">
        <v>11736</v>
      </c>
      <c r="P6" s="73">
        <f>SUM(D6:O6)</f>
        <v>140832</v>
      </c>
      <c r="Q6" t="s">
        <v>100</v>
      </c>
    </row>
    <row r="7" spans="1:17" ht="12.75">
      <c r="A7" s="68"/>
      <c r="B7" s="68"/>
      <c r="C7" s="68" t="s">
        <v>83</v>
      </c>
      <c r="D7" s="73">
        <v>1103</v>
      </c>
      <c r="E7" s="73">
        <v>1103</v>
      </c>
      <c r="F7" s="73">
        <v>1103</v>
      </c>
      <c r="G7" s="73">
        <v>1103</v>
      </c>
      <c r="H7" s="73">
        <v>1103</v>
      </c>
      <c r="I7" s="73">
        <v>1103</v>
      </c>
      <c r="J7" s="73">
        <v>1103</v>
      </c>
      <c r="K7" s="73">
        <v>1103</v>
      </c>
      <c r="L7" s="73">
        <v>1103</v>
      </c>
      <c r="M7" s="73">
        <v>1103</v>
      </c>
      <c r="N7" s="73">
        <v>1103</v>
      </c>
      <c r="O7" s="73">
        <v>1103</v>
      </c>
      <c r="P7" s="73">
        <f>SUM(D7:O7)</f>
        <v>13236</v>
      </c>
      <c r="Q7" t="s">
        <v>101</v>
      </c>
    </row>
    <row r="8" spans="1:17" ht="12.75">
      <c r="A8" s="68"/>
      <c r="B8" s="68"/>
      <c r="C8" s="68" t="s">
        <v>84</v>
      </c>
      <c r="D8" s="73">
        <v>487</v>
      </c>
      <c r="E8" s="73">
        <v>487</v>
      </c>
      <c r="F8" s="73">
        <v>487</v>
      </c>
      <c r="G8" s="73">
        <v>487</v>
      </c>
      <c r="H8" s="73">
        <v>487</v>
      </c>
      <c r="I8" s="73">
        <v>487</v>
      </c>
      <c r="J8" s="73">
        <v>487</v>
      </c>
      <c r="K8" s="73">
        <v>487</v>
      </c>
      <c r="L8" s="73">
        <v>487</v>
      </c>
      <c r="M8" s="73">
        <v>487</v>
      </c>
      <c r="N8" s="73">
        <v>487</v>
      </c>
      <c r="O8" s="73">
        <v>487</v>
      </c>
      <c r="P8" s="73">
        <f>SUM(D8:O8)</f>
        <v>5844</v>
      </c>
      <c r="Q8" t="s">
        <v>102</v>
      </c>
    </row>
    <row r="9" spans="1:17" ht="12.75">
      <c r="A9" s="68"/>
      <c r="B9" s="68"/>
      <c r="C9" s="68" t="s">
        <v>85</v>
      </c>
      <c r="D9" s="73">
        <v>229</v>
      </c>
      <c r="E9" s="73">
        <v>229</v>
      </c>
      <c r="F9" s="73">
        <v>229</v>
      </c>
      <c r="G9" s="73">
        <v>229</v>
      </c>
      <c r="H9" s="73">
        <v>229</v>
      </c>
      <c r="I9" s="73">
        <v>229</v>
      </c>
      <c r="J9" s="73">
        <v>229</v>
      </c>
      <c r="K9" s="73">
        <v>229</v>
      </c>
      <c r="L9" s="73">
        <v>229</v>
      </c>
      <c r="M9" s="73">
        <v>229</v>
      </c>
      <c r="N9" s="73">
        <v>230</v>
      </c>
      <c r="O9" s="73">
        <v>230</v>
      </c>
      <c r="P9" s="73">
        <f>SUM(D9:O9)</f>
        <v>2750</v>
      </c>
      <c r="Q9" s="76" t="s">
        <v>103</v>
      </c>
    </row>
    <row r="10" spans="1:17" ht="12.75">
      <c r="A10" s="68"/>
      <c r="B10" s="68"/>
      <c r="C10" s="68" t="s">
        <v>85</v>
      </c>
      <c r="D10" s="73">
        <v>229</v>
      </c>
      <c r="E10" s="73">
        <v>229</v>
      </c>
      <c r="F10" s="73">
        <v>229</v>
      </c>
      <c r="G10" s="73">
        <v>229</v>
      </c>
      <c r="H10" s="73">
        <v>229</v>
      </c>
      <c r="I10" s="73">
        <v>229</v>
      </c>
      <c r="J10" s="73">
        <v>229</v>
      </c>
      <c r="K10" s="73">
        <v>229</v>
      </c>
      <c r="L10" s="73">
        <v>229</v>
      </c>
      <c r="M10" s="73">
        <v>229</v>
      </c>
      <c r="N10" s="73">
        <v>230</v>
      </c>
      <c r="O10" s="73">
        <v>230</v>
      </c>
      <c r="P10" s="73">
        <f>SUM(D10:O10)</f>
        <v>2750</v>
      </c>
      <c r="Q10" s="76" t="s">
        <v>103</v>
      </c>
    </row>
    <row r="11" spans="1:16" ht="12.75" customHeight="1">
      <c r="A11" s="164" t="s">
        <v>86</v>
      </c>
      <c r="B11" s="165"/>
      <c r="C11" s="16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3">
        <f>SUM(P6:P10)</f>
        <v>165412</v>
      </c>
    </row>
    <row r="12" spans="1:16" ht="12.75">
      <c r="A12" s="60"/>
      <c r="B12" s="60"/>
      <c r="C12" s="60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2.75">
      <c r="A13" s="75" t="s">
        <v>87</v>
      </c>
      <c r="B13" s="68" t="s">
        <v>88</v>
      </c>
      <c r="C13" s="68" t="s">
        <v>89</v>
      </c>
      <c r="D13" s="73">
        <v>523</v>
      </c>
      <c r="E13" s="73">
        <v>523</v>
      </c>
      <c r="F13" s="73">
        <v>523</v>
      </c>
      <c r="G13" s="73">
        <v>523</v>
      </c>
      <c r="H13" s="73">
        <v>523</v>
      </c>
      <c r="I13" s="73">
        <v>523</v>
      </c>
      <c r="J13" s="73">
        <v>523</v>
      </c>
      <c r="K13" s="73">
        <v>523</v>
      </c>
      <c r="L13" s="73">
        <v>523</v>
      </c>
      <c r="M13" s="73">
        <v>523</v>
      </c>
      <c r="N13" s="73">
        <v>523</v>
      </c>
      <c r="O13" s="73">
        <v>523</v>
      </c>
      <c r="P13" s="73">
        <f>SUM(D13:O13)</f>
        <v>6276</v>
      </c>
    </row>
    <row r="14" spans="1:16" ht="12.75">
      <c r="A14" s="78" t="s">
        <v>87</v>
      </c>
      <c r="B14" s="79" t="s">
        <v>90</v>
      </c>
      <c r="C14" s="79" t="s">
        <v>89</v>
      </c>
      <c r="D14" s="80">
        <v>523</v>
      </c>
      <c r="E14" s="80">
        <v>523</v>
      </c>
      <c r="F14" s="80">
        <v>523</v>
      </c>
      <c r="G14" s="80">
        <v>523</v>
      </c>
      <c r="H14" s="80">
        <v>523</v>
      </c>
      <c r="I14" s="80">
        <v>523</v>
      </c>
      <c r="J14" s="80">
        <v>523</v>
      </c>
      <c r="K14" s="80">
        <v>523</v>
      </c>
      <c r="L14" s="80">
        <v>523</v>
      </c>
      <c r="M14" s="80">
        <v>523</v>
      </c>
      <c r="N14" s="80">
        <v>523</v>
      </c>
      <c r="O14" s="80">
        <v>523</v>
      </c>
      <c r="P14" s="74">
        <f>SUM(D14:O14)</f>
        <v>6276</v>
      </c>
    </row>
    <row r="15" spans="1:16" ht="12.75">
      <c r="A15" s="75">
        <v>2</v>
      </c>
      <c r="B15" s="68"/>
      <c r="C15" s="81" t="s">
        <v>91</v>
      </c>
      <c r="D15" s="73">
        <v>7075</v>
      </c>
      <c r="E15" s="73">
        <v>7075</v>
      </c>
      <c r="F15" s="73">
        <v>7075</v>
      </c>
      <c r="G15" s="73">
        <v>7075</v>
      </c>
      <c r="H15" s="73">
        <v>7075</v>
      </c>
      <c r="I15" s="73">
        <v>7075</v>
      </c>
      <c r="J15" s="73">
        <v>7075</v>
      </c>
      <c r="K15" s="73">
        <v>7075</v>
      </c>
      <c r="L15" s="73">
        <v>7075</v>
      </c>
      <c r="M15" s="73">
        <v>7075</v>
      </c>
      <c r="N15" s="73">
        <v>7075</v>
      </c>
      <c r="O15" s="73">
        <v>7075</v>
      </c>
      <c r="P15" s="73">
        <f>SUM(D15:O15)</f>
        <v>84900</v>
      </c>
    </row>
    <row r="16" spans="1:16" ht="12.75">
      <c r="A16" s="60"/>
      <c r="B16" s="60"/>
      <c r="C16" s="6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ht="12.75" customHeight="1">
      <c r="A17" s="164" t="s">
        <v>92</v>
      </c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77">
        <f>SUM(P13:P16)</f>
        <v>97452</v>
      </c>
    </row>
    <row r="18" spans="1:16" ht="13.5" thickBot="1">
      <c r="A18" s="82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6.5" customHeight="1" thickBot="1">
      <c r="A19" s="168" t="s">
        <v>93</v>
      </c>
      <c r="B19" s="169"/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84">
        <f>SUM(P11+P17)</f>
        <v>262864</v>
      </c>
    </row>
    <row r="20" spans="4:16" ht="12.7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4:16" ht="12.75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9" ht="12.75">
      <c r="N29" s="85"/>
    </row>
    <row r="30" ht="12.75">
      <c r="N30" s="86"/>
    </row>
    <row r="35" ht="23.25">
      <c r="B35" s="87"/>
    </row>
    <row r="37" ht="23.25">
      <c r="B37" s="87"/>
    </row>
  </sheetData>
  <sheetProtection/>
  <mergeCells count="9">
    <mergeCell ref="A17:C17"/>
    <mergeCell ref="D17:O17"/>
    <mergeCell ref="A19:C19"/>
    <mergeCell ref="D19:O19"/>
    <mergeCell ref="A1:A2"/>
    <mergeCell ref="B1:B2"/>
    <mergeCell ref="C1:C2"/>
    <mergeCell ref="D1:P2"/>
    <mergeCell ref="A11:C1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6.25390625" style="3" customWidth="1"/>
    <col min="2" max="2" width="56.625" style="3" customWidth="1"/>
    <col min="3" max="3" width="13.875" style="3" customWidth="1"/>
    <col min="4" max="16384" width="9.00390625" style="4" customWidth="1"/>
  </cols>
  <sheetData>
    <row r="2" spans="1:3" s="6" customFormat="1" ht="21" customHeight="1">
      <c r="A2" s="156" t="s">
        <v>1</v>
      </c>
      <c r="B2" s="157"/>
      <c r="C2" s="157"/>
    </row>
    <row r="3" spans="1:3" s="6" customFormat="1" ht="15">
      <c r="A3" s="5"/>
      <c r="B3" s="7"/>
      <c r="C3" s="8"/>
    </row>
    <row r="4" spans="1:3" s="9" customFormat="1" ht="21" customHeight="1">
      <c r="A4" s="158" t="s">
        <v>120</v>
      </c>
      <c r="B4" s="158"/>
      <c r="C4" s="158"/>
    </row>
    <row r="5" spans="1:3" ht="14.25" customHeight="1" thickBot="1">
      <c r="A5" s="10"/>
      <c r="B5" s="10"/>
      <c r="C5" s="10"/>
    </row>
    <row r="6" spans="1:3" s="11" customFormat="1" ht="26.25" customHeight="1" thickBot="1">
      <c r="A6" s="91"/>
      <c r="B6" s="92" t="s">
        <v>5</v>
      </c>
      <c r="C6" s="93" t="s">
        <v>4</v>
      </c>
    </row>
    <row r="7" spans="1:3" s="11" customFormat="1" ht="15.75" customHeight="1">
      <c r="A7" s="19" t="s">
        <v>123</v>
      </c>
      <c r="B7" s="95" t="s">
        <v>122</v>
      </c>
      <c r="C7" s="15">
        <v>600000</v>
      </c>
    </row>
    <row r="8" spans="1:3" s="11" customFormat="1" ht="15.75" customHeight="1" thickBot="1">
      <c r="A8" s="20"/>
      <c r="B8" s="96"/>
      <c r="C8" s="2"/>
    </row>
    <row r="9" spans="1:3" s="11" customFormat="1" ht="14.25" customHeight="1" thickBot="1">
      <c r="A9" s="17"/>
      <c r="B9" s="97" t="s">
        <v>121</v>
      </c>
      <c r="C9" s="1">
        <f>SUM(C7:C8)</f>
        <v>600000</v>
      </c>
    </row>
  </sheetData>
  <sheetProtection/>
  <mergeCells count="2">
    <mergeCell ref="A2:C2"/>
    <mergeCell ref="A4:C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Zásady vztahů-příloha 3.2.c Přehled nákladů a výnosů příspěvkových organizací k ........   (v tis.Kč) - doplňková činnost</dc:title>
  <dc:subject/>
  <dc:creator>Svobodníková Hana</dc:creator>
  <cp:keywords/>
  <dc:description/>
  <cp:lastModifiedBy>-</cp:lastModifiedBy>
  <cp:lastPrinted>2017-01-26T12:11:00Z</cp:lastPrinted>
  <dcterms:created xsi:type="dcterms:W3CDTF">1998-07-23T14:54:11Z</dcterms:created>
  <dcterms:modified xsi:type="dcterms:W3CDTF">2017-11-03T07:21:32Z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4200.00000000000</vt:lpwstr>
  </property>
  <property fmtid="{D5CDD505-2E9C-101B-9397-08002B2CF9AE}" pid="3" name="ContentType">
    <vt:lpwstr>Dokument</vt:lpwstr>
  </property>
</Properties>
</file>